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Volumes/VKVLL/2. 2021/0. FUNCIONES OAP/1. PLAN DE ACCION 2020-2021/0. PROPUESTA PLAN DE ACCION 2021 /1. MATRIZ PLAN DE ACCION AJUSTADA PARA 2021/"/>
    </mc:Choice>
  </mc:AlternateContent>
  <xr:revisionPtr revIDLastSave="0" documentId="13_ncr:1_{40596C46-AD2E-C746-8039-38E285AF5521}" xr6:coauthVersionLast="45" xr6:coauthVersionMax="46" xr10:uidLastSave="{00000000-0000-0000-0000-000000000000}"/>
  <bookViews>
    <workbookView xWindow="0" yWindow="480" windowWidth="27320" windowHeight="13520" xr2:uid="{C200146E-6BC5-374D-B7BC-DEA67B0CA190}"/>
  </bookViews>
  <sheets>
    <sheet name="PLAN DE ACCIÓN 2021" sheetId="3" r:id="rId1"/>
  </sheets>
  <definedNames>
    <definedName name="_xlnm._FilterDatabase" localSheetId="0" hidden="1">'PLAN DE ACCIÓN 2021'!$A$2:$AC$936</definedName>
    <definedName name="_xlnm.Print_Area" localSheetId="0">'PLAN DE ACCIÓN 2021'!$A$1:$AO$936</definedName>
    <definedName name="_xlnm.Print_Titles" localSheetId="0">'PLAN DE ACCIÓN 2021'!$1:$2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938" i="3" l="1"/>
  <c r="W937" i="3"/>
  <c r="T938" i="3"/>
  <c r="U938" i="3"/>
  <c r="V938" i="3"/>
  <c r="S938" i="3"/>
  <c r="S937" i="3"/>
  <c r="T937" i="3"/>
  <c r="U937" i="3"/>
  <c r="V937" i="3"/>
  <c r="V180" i="3"/>
  <c r="U180" i="3"/>
  <c r="T180" i="3"/>
  <c r="S180" i="3"/>
  <c r="W180" i="3" s="1"/>
  <c r="AE179" i="3"/>
  <c r="V179" i="3"/>
  <c r="U179" i="3"/>
  <c r="T179" i="3"/>
  <c r="S179" i="3"/>
  <c r="V178" i="3"/>
  <c r="U178" i="3"/>
  <c r="T178" i="3"/>
  <c r="S178" i="3"/>
  <c r="W178" i="3" s="1"/>
  <c r="AE177" i="3"/>
  <c r="V177" i="3"/>
  <c r="U177" i="3"/>
  <c r="T177" i="3"/>
  <c r="S177" i="3"/>
  <c r="V176" i="3"/>
  <c r="U176" i="3"/>
  <c r="T176" i="3"/>
  <c r="S176" i="3"/>
  <c r="AF175" i="3"/>
  <c r="AE175" i="3"/>
  <c r="V175" i="3"/>
  <c r="U175" i="3"/>
  <c r="T175" i="3"/>
  <c r="S175" i="3"/>
  <c r="W175" i="3" l="1"/>
  <c r="W176" i="3"/>
  <c r="W177" i="3"/>
  <c r="W179" i="3"/>
  <c r="V494" i="3" l="1"/>
  <c r="U494" i="3"/>
  <c r="T494" i="3"/>
  <c r="S494" i="3"/>
  <c r="AE493" i="3"/>
  <c r="V493" i="3"/>
  <c r="U493" i="3"/>
  <c r="T493" i="3"/>
  <c r="S493" i="3"/>
  <c r="V510" i="3"/>
  <c r="U510" i="3"/>
  <c r="T510" i="3"/>
  <c r="S510" i="3"/>
  <c r="AE509" i="3"/>
  <c r="V509" i="3"/>
  <c r="U509" i="3"/>
  <c r="T509" i="3"/>
  <c r="S509" i="3"/>
  <c r="V502" i="3"/>
  <c r="U502" i="3"/>
  <c r="T502" i="3"/>
  <c r="S502" i="3"/>
  <c r="AE501" i="3"/>
  <c r="V501" i="3"/>
  <c r="U501" i="3"/>
  <c r="T501" i="3"/>
  <c r="S501" i="3"/>
  <c r="V500" i="3"/>
  <c r="U500" i="3"/>
  <c r="T500" i="3"/>
  <c r="S500" i="3"/>
  <c r="AE499" i="3"/>
  <c r="V499" i="3"/>
  <c r="U499" i="3"/>
  <c r="T499" i="3"/>
  <c r="S499" i="3"/>
  <c r="V498" i="3"/>
  <c r="U498" i="3"/>
  <c r="T498" i="3"/>
  <c r="S498" i="3"/>
  <c r="AF497" i="3"/>
  <c r="AE497" i="3"/>
  <c r="V497" i="3"/>
  <c r="U497" i="3"/>
  <c r="T497" i="3"/>
  <c r="S497" i="3"/>
  <c r="W494" i="3" l="1"/>
  <c r="W497" i="3"/>
  <c r="W509" i="3"/>
  <c r="W493" i="3"/>
  <c r="W510" i="3"/>
  <c r="W502" i="3"/>
  <c r="W498" i="3"/>
  <c r="W499" i="3"/>
  <c r="W500" i="3"/>
  <c r="W501" i="3"/>
  <c r="S163" i="3"/>
  <c r="T163" i="3"/>
  <c r="U163" i="3"/>
  <c r="V163" i="3"/>
  <c r="V936" i="3"/>
  <c r="U936" i="3"/>
  <c r="T936" i="3"/>
  <c r="S936" i="3"/>
  <c r="V935" i="3"/>
  <c r="U935" i="3"/>
  <c r="T935" i="3"/>
  <c r="S935" i="3"/>
  <c r="V934" i="3"/>
  <c r="U934" i="3"/>
  <c r="T934" i="3"/>
  <c r="S934" i="3"/>
  <c r="V933" i="3"/>
  <c r="U933" i="3"/>
  <c r="T933" i="3"/>
  <c r="S933" i="3"/>
  <c r="V932" i="3"/>
  <c r="U932" i="3"/>
  <c r="T932" i="3"/>
  <c r="S932" i="3"/>
  <c r="V931" i="3"/>
  <c r="U931" i="3"/>
  <c r="T931" i="3"/>
  <c r="S931" i="3"/>
  <c r="V930" i="3"/>
  <c r="U930" i="3"/>
  <c r="T930" i="3"/>
  <c r="S930" i="3"/>
  <c r="V929" i="3"/>
  <c r="U929" i="3"/>
  <c r="T929" i="3"/>
  <c r="S929" i="3"/>
  <c r="V928" i="3"/>
  <c r="U928" i="3"/>
  <c r="T928" i="3"/>
  <c r="S928" i="3"/>
  <c r="V927" i="3"/>
  <c r="U927" i="3"/>
  <c r="T927" i="3"/>
  <c r="S927" i="3"/>
  <c r="V926" i="3"/>
  <c r="U926" i="3"/>
  <c r="T926" i="3"/>
  <c r="S926" i="3"/>
  <c r="V925" i="3"/>
  <c r="U925" i="3"/>
  <c r="T925" i="3"/>
  <c r="S925" i="3"/>
  <c r="V924" i="3"/>
  <c r="U924" i="3"/>
  <c r="T924" i="3"/>
  <c r="S924" i="3"/>
  <c r="V923" i="3"/>
  <c r="U923" i="3"/>
  <c r="T923" i="3"/>
  <c r="S923" i="3"/>
  <c r="V922" i="3"/>
  <c r="U922" i="3"/>
  <c r="T922" i="3"/>
  <c r="S922" i="3"/>
  <c r="V921" i="3"/>
  <c r="U921" i="3"/>
  <c r="T921" i="3"/>
  <c r="S921" i="3"/>
  <c r="V920" i="3"/>
  <c r="U920" i="3"/>
  <c r="T920" i="3"/>
  <c r="S920" i="3"/>
  <c r="V919" i="3"/>
  <c r="U919" i="3"/>
  <c r="T919" i="3"/>
  <c r="S919" i="3"/>
  <c r="V918" i="3"/>
  <c r="U918" i="3"/>
  <c r="T918" i="3"/>
  <c r="S918" i="3"/>
  <c r="V917" i="3"/>
  <c r="U917" i="3"/>
  <c r="T917" i="3"/>
  <c r="S917" i="3"/>
  <c r="V916" i="3"/>
  <c r="U916" i="3"/>
  <c r="T916" i="3"/>
  <c r="S916" i="3"/>
  <c r="V915" i="3"/>
  <c r="U915" i="3"/>
  <c r="T915" i="3"/>
  <c r="S915" i="3"/>
  <c r="V914" i="3"/>
  <c r="U914" i="3"/>
  <c r="T914" i="3"/>
  <c r="S914" i="3"/>
  <c r="V913" i="3"/>
  <c r="U913" i="3"/>
  <c r="T913" i="3"/>
  <c r="S913" i="3"/>
  <c r="V912" i="3"/>
  <c r="U912" i="3"/>
  <c r="T912" i="3"/>
  <c r="S912" i="3"/>
  <c r="V911" i="3"/>
  <c r="U911" i="3"/>
  <c r="T911" i="3"/>
  <c r="S911" i="3"/>
  <c r="V910" i="3"/>
  <c r="U910" i="3"/>
  <c r="T910" i="3"/>
  <c r="S910" i="3"/>
  <c r="V909" i="3"/>
  <c r="U909" i="3"/>
  <c r="T909" i="3"/>
  <c r="S909" i="3"/>
  <c r="V908" i="3"/>
  <c r="U908" i="3"/>
  <c r="T908" i="3"/>
  <c r="S908" i="3"/>
  <c r="V907" i="3"/>
  <c r="U907" i="3"/>
  <c r="T907" i="3"/>
  <c r="S907" i="3"/>
  <c r="V906" i="3"/>
  <c r="U906" i="3"/>
  <c r="T906" i="3"/>
  <c r="S906" i="3"/>
  <c r="V905" i="3"/>
  <c r="U905" i="3"/>
  <c r="T905" i="3"/>
  <c r="S905" i="3"/>
  <c r="V904" i="3"/>
  <c r="U904" i="3"/>
  <c r="T904" i="3"/>
  <c r="S904" i="3"/>
  <c r="V903" i="3"/>
  <c r="U903" i="3"/>
  <c r="T903" i="3"/>
  <c r="S903" i="3"/>
  <c r="V902" i="3"/>
  <c r="U902" i="3"/>
  <c r="T902" i="3"/>
  <c r="S902" i="3"/>
  <c r="V901" i="3"/>
  <c r="U901" i="3"/>
  <c r="T901" i="3"/>
  <c r="S901" i="3"/>
  <c r="V900" i="3"/>
  <c r="U900" i="3"/>
  <c r="T900" i="3"/>
  <c r="S900" i="3"/>
  <c r="V899" i="3"/>
  <c r="U899" i="3"/>
  <c r="T899" i="3"/>
  <c r="S899" i="3"/>
  <c r="V898" i="3"/>
  <c r="U898" i="3"/>
  <c r="T898" i="3"/>
  <c r="S898" i="3"/>
  <c r="V897" i="3"/>
  <c r="U897" i="3"/>
  <c r="T897" i="3"/>
  <c r="S897" i="3"/>
  <c r="V896" i="3"/>
  <c r="U896" i="3"/>
  <c r="T896" i="3"/>
  <c r="S896" i="3"/>
  <c r="V895" i="3"/>
  <c r="U895" i="3"/>
  <c r="T895" i="3"/>
  <c r="S895" i="3"/>
  <c r="V894" i="3"/>
  <c r="U894" i="3"/>
  <c r="T894" i="3"/>
  <c r="S894" i="3"/>
  <c r="V893" i="3"/>
  <c r="U893" i="3"/>
  <c r="T893" i="3"/>
  <c r="S893" i="3"/>
  <c r="V892" i="3"/>
  <c r="U892" i="3"/>
  <c r="T892" i="3"/>
  <c r="S892" i="3"/>
  <c r="V891" i="3"/>
  <c r="U891" i="3"/>
  <c r="T891" i="3"/>
  <c r="S891" i="3"/>
  <c r="V890" i="3"/>
  <c r="U890" i="3"/>
  <c r="T890" i="3"/>
  <c r="S890" i="3"/>
  <c r="V889" i="3"/>
  <c r="U889" i="3"/>
  <c r="T889" i="3"/>
  <c r="S889" i="3"/>
  <c r="V888" i="3"/>
  <c r="U888" i="3"/>
  <c r="T888" i="3"/>
  <c r="S888" i="3"/>
  <c r="V887" i="3"/>
  <c r="U887" i="3"/>
  <c r="T887" i="3"/>
  <c r="S887" i="3"/>
  <c r="V886" i="3"/>
  <c r="U886" i="3"/>
  <c r="T886" i="3"/>
  <c r="S886" i="3"/>
  <c r="V885" i="3"/>
  <c r="U885" i="3"/>
  <c r="T885" i="3"/>
  <c r="S885" i="3"/>
  <c r="V884" i="3"/>
  <c r="U884" i="3"/>
  <c r="T884" i="3"/>
  <c r="S884" i="3"/>
  <c r="V883" i="3"/>
  <c r="U883" i="3"/>
  <c r="T883" i="3"/>
  <c r="S883" i="3"/>
  <c r="V882" i="3"/>
  <c r="U882" i="3"/>
  <c r="T882" i="3"/>
  <c r="S882" i="3"/>
  <c r="V881" i="3"/>
  <c r="U881" i="3"/>
  <c r="T881" i="3"/>
  <c r="S881" i="3"/>
  <c r="V880" i="3"/>
  <c r="U880" i="3"/>
  <c r="T880" i="3"/>
  <c r="S880" i="3"/>
  <c r="V879" i="3"/>
  <c r="U879" i="3"/>
  <c r="T879" i="3"/>
  <c r="S879" i="3"/>
  <c r="V878" i="3"/>
  <c r="U878" i="3"/>
  <c r="T878" i="3"/>
  <c r="S878" i="3"/>
  <c r="V877" i="3"/>
  <c r="U877" i="3"/>
  <c r="T877" i="3"/>
  <c r="S877" i="3"/>
  <c r="V876" i="3"/>
  <c r="U876" i="3"/>
  <c r="T876" i="3"/>
  <c r="S876" i="3"/>
  <c r="V875" i="3"/>
  <c r="U875" i="3"/>
  <c r="T875" i="3"/>
  <c r="S875" i="3"/>
  <c r="V874" i="3"/>
  <c r="U874" i="3"/>
  <c r="T874" i="3"/>
  <c r="S874" i="3"/>
  <c r="V873" i="3"/>
  <c r="U873" i="3"/>
  <c r="T873" i="3"/>
  <c r="S873" i="3"/>
  <c r="V872" i="3"/>
  <c r="U872" i="3"/>
  <c r="T872" i="3"/>
  <c r="S872" i="3"/>
  <c r="V871" i="3"/>
  <c r="U871" i="3"/>
  <c r="T871" i="3"/>
  <c r="S871" i="3"/>
  <c r="V870" i="3"/>
  <c r="U870" i="3"/>
  <c r="T870" i="3"/>
  <c r="S870" i="3"/>
  <c r="V869" i="3"/>
  <c r="U869" i="3"/>
  <c r="T869" i="3"/>
  <c r="S869" i="3"/>
  <c r="V868" i="3"/>
  <c r="U868" i="3"/>
  <c r="T868" i="3"/>
  <c r="S868" i="3"/>
  <c r="V867" i="3"/>
  <c r="U867" i="3"/>
  <c r="T867" i="3"/>
  <c r="S867" i="3"/>
  <c r="V866" i="3"/>
  <c r="U866" i="3"/>
  <c r="T866" i="3"/>
  <c r="S866" i="3"/>
  <c r="V865" i="3"/>
  <c r="U865" i="3"/>
  <c r="T865" i="3"/>
  <c r="S865" i="3"/>
  <c r="V864" i="3"/>
  <c r="U864" i="3"/>
  <c r="T864" i="3"/>
  <c r="S864" i="3"/>
  <c r="V863" i="3"/>
  <c r="U863" i="3"/>
  <c r="T863" i="3"/>
  <c r="S863" i="3"/>
  <c r="V862" i="3"/>
  <c r="U862" i="3"/>
  <c r="T862" i="3"/>
  <c r="S862" i="3"/>
  <c r="V861" i="3"/>
  <c r="U861" i="3"/>
  <c r="T861" i="3"/>
  <c r="S861" i="3"/>
  <c r="V860" i="3"/>
  <c r="U860" i="3"/>
  <c r="T860" i="3"/>
  <c r="S860" i="3"/>
  <c r="V859" i="3"/>
  <c r="U859" i="3"/>
  <c r="T859" i="3"/>
  <c r="S859" i="3"/>
  <c r="V858" i="3"/>
  <c r="U858" i="3"/>
  <c r="T858" i="3"/>
  <c r="S858" i="3"/>
  <c r="V857" i="3"/>
  <c r="U857" i="3"/>
  <c r="T857" i="3"/>
  <c r="S857" i="3"/>
  <c r="V856" i="3"/>
  <c r="U856" i="3"/>
  <c r="T856" i="3"/>
  <c r="S856" i="3"/>
  <c r="V855" i="3"/>
  <c r="U855" i="3"/>
  <c r="T855" i="3"/>
  <c r="S855" i="3"/>
  <c r="V854" i="3"/>
  <c r="U854" i="3"/>
  <c r="T854" i="3"/>
  <c r="S854" i="3"/>
  <c r="V853" i="3"/>
  <c r="U853" i="3"/>
  <c r="T853" i="3"/>
  <c r="S853" i="3"/>
  <c r="V852" i="3"/>
  <c r="U852" i="3"/>
  <c r="T852" i="3"/>
  <c r="S852" i="3"/>
  <c r="V851" i="3"/>
  <c r="U851" i="3"/>
  <c r="T851" i="3"/>
  <c r="S851" i="3"/>
  <c r="V850" i="3"/>
  <c r="U850" i="3"/>
  <c r="T850" i="3"/>
  <c r="S850" i="3"/>
  <c r="V849" i="3"/>
  <c r="U849" i="3"/>
  <c r="T849" i="3"/>
  <c r="S849" i="3"/>
  <c r="V848" i="3"/>
  <c r="U848" i="3"/>
  <c r="T848" i="3"/>
  <c r="S848" i="3"/>
  <c r="V847" i="3"/>
  <c r="U847" i="3"/>
  <c r="T847" i="3"/>
  <c r="S847" i="3"/>
  <c r="V846" i="3"/>
  <c r="U846" i="3"/>
  <c r="T846" i="3"/>
  <c r="S846" i="3"/>
  <c r="V845" i="3"/>
  <c r="U845" i="3"/>
  <c r="T845" i="3"/>
  <c r="S845" i="3"/>
  <c r="V844" i="3"/>
  <c r="U844" i="3"/>
  <c r="T844" i="3"/>
  <c r="S844" i="3"/>
  <c r="V843" i="3"/>
  <c r="U843" i="3"/>
  <c r="T843" i="3"/>
  <c r="S843" i="3"/>
  <c r="V842" i="3"/>
  <c r="U842" i="3"/>
  <c r="T842" i="3"/>
  <c r="S842" i="3"/>
  <c r="V841" i="3"/>
  <c r="U841" i="3"/>
  <c r="T841" i="3"/>
  <c r="S841" i="3"/>
  <c r="V840" i="3"/>
  <c r="U840" i="3"/>
  <c r="T840" i="3"/>
  <c r="S840" i="3"/>
  <c r="V839" i="3"/>
  <c r="U839" i="3"/>
  <c r="T839" i="3"/>
  <c r="S839" i="3"/>
  <c r="V838" i="3"/>
  <c r="U838" i="3"/>
  <c r="T838" i="3"/>
  <c r="S838" i="3"/>
  <c r="V837" i="3"/>
  <c r="U837" i="3"/>
  <c r="T837" i="3"/>
  <c r="S837" i="3"/>
  <c r="V836" i="3"/>
  <c r="U836" i="3"/>
  <c r="T836" i="3"/>
  <c r="S836" i="3"/>
  <c r="V835" i="3"/>
  <c r="U835" i="3"/>
  <c r="T835" i="3"/>
  <c r="S835" i="3"/>
  <c r="V834" i="3"/>
  <c r="U834" i="3"/>
  <c r="T834" i="3"/>
  <c r="S834" i="3"/>
  <c r="V833" i="3"/>
  <c r="U833" i="3"/>
  <c r="T833" i="3"/>
  <c r="S833" i="3"/>
  <c r="V832" i="3"/>
  <c r="U832" i="3"/>
  <c r="T832" i="3"/>
  <c r="S832" i="3"/>
  <c r="V831" i="3"/>
  <c r="U831" i="3"/>
  <c r="T831" i="3"/>
  <c r="S831" i="3"/>
  <c r="V830" i="3"/>
  <c r="U830" i="3"/>
  <c r="T830" i="3"/>
  <c r="S830" i="3"/>
  <c r="V829" i="3"/>
  <c r="U829" i="3"/>
  <c r="T829" i="3"/>
  <c r="S829" i="3"/>
  <c r="V828" i="3"/>
  <c r="U828" i="3"/>
  <c r="T828" i="3"/>
  <c r="S828" i="3"/>
  <c r="V827" i="3"/>
  <c r="U827" i="3"/>
  <c r="T827" i="3"/>
  <c r="S827" i="3"/>
  <c r="V826" i="3"/>
  <c r="U826" i="3"/>
  <c r="T826" i="3"/>
  <c r="S826" i="3"/>
  <c r="V825" i="3"/>
  <c r="U825" i="3"/>
  <c r="T825" i="3"/>
  <c r="S825" i="3"/>
  <c r="V824" i="3"/>
  <c r="U824" i="3"/>
  <c r="T824" i="3"/>
  <c r="S824" i="3"/>
  <c r="V823" i="3"/>
  <c r="U823" i="3"/>
  <c r="T823" i="3"/>
  <c r="S823" i="3"/>
  <c r="V822" i="3"/>
  <c r="U822" i="3"/>
  <c r="T822" i="3"/>
  <c r="S822" i="3"/>
  <c r="V821" i="3"/>
  <c r="U821" i="3"/>
  <c r="T821" i="3"/>
  <c r="S821" i="3"/>
  <c r="V820" i="3"/>
  <c r="U820" i="3"/>
  <c r="T820" i="3"/>
  <c r="S820" i="3"/>
  <c r="V819" i="3"/>
  <c r="U819" i="3"/>
  <c r="T819" i="3"/>
  <c r="S819" i="3"/>
  <c r="V818" i="3"/>
  <c r="U818" i="3"/>
  <c r="T818" i="3"/>
  <c r="S818" i="3"/>
  <c r="V817" i="3"/>
  <c r="U817" i="3"/>
  <c r="T817" i="3"/>
  <c r="S817" i="3"/>
  <c r="V816" i="3"/>
  <c r="U816" i="3"/>
  <c r="T816" i="3"/>
  <c r="S816" i="3"/>
  <c r="V815" i="3"/>
  <c r="U815" i="3"/>
  <c r="T815" i="3"/>
  <c r="S815" i="3"/>
  <c r="V814" i="3"/>
  <c r="U814" i="3"/>
  <c r="T814" i="3"/>
  <c r="S814" i="3"/>
  <c r="V813" i="3"/>
  <c r="U813" i="3"/>
  <c r="T813" i="3"/>
  <c r="S813" i="3"/>
  <c r="V812" i="3"/>
  <c r="U812" i="3"/>
  <c r="T812" i="3"/>
  <c r="S812" i="3"/>
  <c r="V811" i="3"/>
  <c r="U811" i="3"/>
  <c r="T811" i="3"/>
  <c r="S811" i="3"/>
  <c r="V810" i="3"/>
  <c r="U810" i="3"/>
  <c r="T810" i="3"/>
  <c r="S810" i="3"/>
  <c r="V809" i="3"/>
  <c r="U809" i="3"/>
  <c r="T809" i="3"/>
  <c r="S809" i="3"/>
  <c r="V808" i="3"/>
  <c r="U808" i="3"/>
  <c r="T808" i="3"/>
  <c r="S808" i="3"/>
  <c r="V807" i="3"/>
  <c r="U807" i="3"/>
  <c r="T807" i="3"/>
  <c r="S807" i="3"/>
  <c r="V806" i="3"/>
  <c r="U806" i="3"/>
  <c r="T806" i="3"/>
  <c r="S806" i="3"/>
  <c r="V805" i="3"/>
  <c r="U805" i="3"/>
  <c r="T805" i="3"/>
  <c r="S805" i="3"/>
  <c r="V804" i="3"/>
  <c r="U804" i="3"/>
  <c r="T804" i="3"/>
  <c r="S804" i="3"/>
  <c r="V803" i="3"/>
  <c r="U803" i="3"/>
  <c r="T803" i="3"/>
  <c r="S803" i="3"/>
  <c r="V802" i="3"/>
  <c r="U802" i="3"/>
  <c r="T802" i="3"/>
  <c r="S802" i="3"/>
  <c r="V801" i="3"/>
  <c r="U801" i="3"/>
  <c r="T801" i="3"/>
  <c r="S801" i="3"/>
  <c r="V800" i="3"/>
  <c r="U800" i="3"/>
  <c r="T800" i="3"/>
  <c r="S800" i="3"/>
  <c r="V799" i="3"/>
  <c r="U799" i="3"/>
  <c r="T799" i="3"/>
  <c r="S799" i="3"/>
  <c r="V798" i="3"/>
  <c r="U798" i="3"/>
  <c r="T798" i="3"/>
  <c r="S798" i="3"/>
  <c r="V797" i="3"/>
  <c r="U797" i="3"/>
  <c r="T797" i="3"/>
  <c r="S797" i="3"/>
  <c r="V796" i="3"/>
  <c r="U796" i="3"/>
  <c r="T796" i="3"/>
  <c r="S796" i="3"/>
  <c r="V795" i="3"/>
  <c r="U795" i="3"/>
  <c r="T795" i="3"/>
  <c r="S795" i="3"/>
  <c r="V794" i="3"/>
  <c r="U794" i="3"/>
  <c r="T794" i="3"/>
  <c r="S794" i="3"/>
  <c r="V793" i="3"/>
  <c r="U793" i="3"/>
  <c r="T793" i="3"/>
  <c r="S793" i="3"/>
  <c r="V792" i="3"/>
  <c r="U792" i="3"/>
  <c r="T792" i="3"/>
  <c r="S792" i="3"/>
  <c r="V791" i="3"/>
  <c r="U791" i="3"/>
  <c r="T791" i="3"/>
  <c r="S791" i="3"/>
  <c r="V790" i="3"/>
  <c r="U790" i="3"/>
  <c r="T790" i="3"/>
  <c r="S790" i="3"/>
  <c r="V789" i="3"/>
  <c r="U789" i="3"/>
  <c r="T789" i="3"/>
  <c r="S789" i="3"/>
  <c r="V788" i="3"/>
  <c r="U788" i="3"/>
  <c r="T788" i="3"/>
  <c r="S788" i="3"/>
  <c r="V787" i="3"/>
  <c r="U787" i="3"/>
  <c r="T787" i="3"/>
  <c r="S787" i="3"/>
  <c r="V786" i="3"/>
  <c r="U786" i="3"/>
  <c r="T786" i="3"/>
  <c r="S786" i="3"/>
  <c r="V785" i="3"/>
  <c r="U785" i="3"/>
  <c r="T785" i="3"/>
  <c r="S785" i="3"/>
  <c r="V784" i="3"/>
  <c r="U784" i="3"/>
  <c r="T784" i="3"/>
  <c r="S784" i="3"/>
  <c r="V783" i="3"/>
  <c r="U783" i="3"/>
  <c r="T783" i="3"/>
  <c r="S783" i="3"/>
  <c r="V782" i="3"/>
  <c r="U782" i="3"/>
  <c r="T782" i="3"/>
  <c r="S782" i="3"/>
  <c r="V781" i="3"/>
  <c r="U781" i="3"/>
  <c r="T781" i="3"/>
  <c r="S781" i="3"/>
  <c r="V780" i="3"/>
  <c r="U780" i="3"/>
  <c r="T780" i="3"/>
  <c r="S780" i="3"/>
  <c r="V779" i="3"/>
  <c r="U779" i="3"/>
  <c r="T779" i="3"/>
  <c r="S779" i="3"/>
  <c r="V778" i="3"/>
  <c r="U778" i="3"/>
  <c r="T778" i="3"/>
  <c r="S778" i="3"/>
  <c r="V777" i="3"/>
  <c r="U777" i="3"/>
  <c r="T777" i="3"/>
  <c r="S777" i="3"/>
  <c r="V776" i="3"/>
  <c r="U776" i="3"/>
  <c r="T776" i="3"/>
  <c r="S776" i="3"/>
  <c r="V775" i="3"/>
  <c r="U775" i="3"/>
  <c r="T775" i="3"/>
  <c r="S775" i="3"/>
  <c r="V774" i="3"/>
  <c r="U774" i="3"/>
  <c r="T774" i="3"/>
  <c r="S774" i="3"/>
  <c r="V773" i="3"/>
  <c r="U773" i="3"/>
  <c r="T773" i="3"/>
  <c r="S773" i="3"/>
  <c r="V772" i="3"/>
  <c r="U772" i="3"/>
  <c r="T772" i="3"/>
  <c r="S772" i="3"/>
  <c r="V771" i="3"/>
  <c r="U771" i="3"/>
  <c r="T771" i="3"/>
  <c r="S771" i="3"/>
  <c r="V770" i="3"/>
  <c r="U770" i="3"/>
  <c r="T770" i="3"/>
  <c r="S770" i="3"/>
  <c r="V769" i="3"/>
  <c r="U769" i="3"/>
  <c r="T769" i="3"/>
  <c r="S769" i="3"/>
  <c r="V768" i="3"/>
  <c r="U768" i="3"/>
  <c r="T768" i="3"/>
  <c r="S768" i="3"/>
  <c r="V767" i="3"/>
  <c r="U767" i="3"/>
  <c r="T767" i="3"/>
  <c r="S767" i="3"/>
  <c r="V766" i="3"/>
  <c r="U766" i="3"/>
  <c r="T766" i="3"/>
  <c r="S766" i="3"/>
  <c r="V765" i="3"/>
  <c r="U765" i="3"/>
  <c r="T765" i="3"/>
  <c r="S765" i="3"/>
  <c r="V764" i="3"/>
  <c r="U764" i="3"/>
  <c r="T764" i="3"/>
  <c r="S764" i="3"/>
  <c r="V763" i="3"/>
  <c r="U763" i="3"/>
  <c r="T763" i="3"/>
  <c r="S763" i="3"/>
  <c r="V762" i="3"/>
  <c r="U762" i="3"/>
  <c r="T762" i="3"/>
  <c r="S762" i="3"/>
  <c r="V761" i="3"/>
  <c r="U761" i="3"/>
  <c r="T761" i="3"/>
  <c r="S761" i="3"/>
  <c r="V760" i="3"/>
  <c r="U760" i="3"/>
  <c r="T760" i="3"/>
  <c r="S760" i="3"/>
  <c r="V759" i="3"/>
  <c r="U759" i="3"/>
  <c r="T759" i="3"/>
  <c r="S759" i="3"/>
  <c r="V758" i="3"/>
  <c r="U758" i="3"/>
  <c r="T758" i="3"/>
  <c r="S758" i="3"/>
  <c r="V757" i="3"/>
  <c r="U757" i="3"/>
  <c r="T757" i="3"/>
  <c r="S757" i="3"/>
  <c r="V756" i="3"/>
  <c r="U756" i="3"/>
  <c r="T756" i="3"/>
  <c r="S756" i="3"/>
  <c r="V755" i="3"/>
  <c r="U755" i="3"/>
  <c r="T755" i="3"/>
  <c r="S755" i="3"/>
  <c r="V754" i="3"/>
  <c r="U754" i="3"/>
  <c r="T754" i="3"/>
  <c r="S754" i="3"/>
  <c r="V753" i="3"/>
  <c r="U753" i="3"/>
  <c r="T753" i="3"/>
  <c r="S753" i="3"/>
  <c r="V752" i="3"/>
  <c r="U752" i="3"/>
  <c r="T752" i="3"/>
  <c r="S752" i="3"/>
  <c r="V751" i="3"/>
  <c r="U751" i="3"/>
  <c r="T751" i="3"/>
  <c r="S751" i="3"/>
  <c r="V750" i="3"/>
  <c r="U750" i="3"/>
  <c r="T750" i="3"/>
  <c r="S750" i="3"/>
  <c r="V749" i="3"/>
  <c r="U749" i="3"/>
  <c r="T749" i="3"/>
  <c r="S749" i="3"/>
  <c r="V748" i="3"/>
  <c r="U748" i="3"/>
  <c r="T748" i="3"/>
  <c r="S748" i="3"/>
  <c r="V747" i="3"/>
  <c r="U747" i="3"/>
  <c r="T747" i="3"/>
  <c r="S747" i="3"/>
  <c r="V746" i="3"/>
  <c r="U746" i="3"/>
  <c r="T746" i="3"/>
  <c r="S746" i="3"/>
  <c r="V745" i="3"/>
  <c r="U745" i="3"/>
  <c r="T745" i="3"/>
  <c r="S745" i="3"/>
  <c r="V744" i="3"/>
  <c r="U744" i="3"/>
  <c r="T744" i="3"/>
  <c r="S744" i="3"/>
  <c r="V743" i="3"/>
  <c r="U743" i="3"/>
  <c r="T743" i="3"/>
  <c r="S743" i="3"/>
  <c r="V742" i="3"/>
  <c r="U742" i="3"/>
  <c r="T742" i="3"/>
  <c r="S742" i="3"/>
  <c r="V741" i="3"/>
  <c r="U741" i="3"/>
  <c r="T741" i="3"/>
  <c r="S741" i="3"/>
  <c r="V740" i="3"/>
  <c r="U740" i="3"/>
  <c r="T740" i="3"/>
  <c r="S740" i="3"/>
  <c r="V739" i="3"/>
  <c r="U739" i="3"/>
  <c r="T739" i="3"/>
  <c r="S739" i="3"/>
  <c r="V738" i="3"/>
  <c r="U738" i="3"/>
  <c r="T738" i="3"/>
  <c r="S738" i="3"/>
  <c r="V737" i="3"/>
  <c r="U737" i="3"/>
  <c r="T737" i="3"/>
  <c r="S737" i="3"/>
  <c r="V736" i="3"/>
  <c r="U736" i="3"/>
  <c r="T736" i="3"/>
  <c r="S736" i="3"/>
  <c r="V735" i="3"/>
  <c r="U735" i="3"/>
  <c r="T735" i="3"/>
  <c r="S735" i="3"/>
  <c r="V734" i="3"/>
  <c r="U734" i="3"/>
  <c r="T734" i="3"/>
  <c r="S734" i="3"/>
  <c r="V733" i="3"/>
  <c r="U733" i="3"/>
  <c r="T733" i="3"/>
  <c r="S733" i="3"/>
  <c r="V732" i="3"/>
  <c r="U732" i="3"/>
  <c r="T732" i="3"/>
  <c r="S732" i="3"/>
  <c r="V731" i="3"/>
  <c r="U731" i="3"/>
  <c r="T731" i="3"/>
  <c r="S731" i="3"/>
  <c r="V730" i="3"/>
  <c r="U730" i="3"/>
  <c r="T730" i="3"/>
  <c r="S730" i="3"/>
  <c r="V729" i="3"/>
  <c r="U729" i="3"/>
  <c r="T729" i="3"/>
  <c r="S729" i="3"/>
  <c r="V728" i="3"/>
  <c r="U728" i="3"/>
  <c r="T728" i="3"/>
  <c r="S728" i="3"/>
  <c r="V727" i="3"/>
  <c r="U727" i="3"/>
  <c r="T727" i="3"/>
  <c r="S727" i="3"/>
  <c r="V726" i="3"/>
  <c r="U726" i="3"/>
  <c r="T726" i="3"/>
  <c r="S726" i="3"/>
  <c r="V725" i="3"/>
  <c r="U725" i="3"/>
  <c r="T725" i="3"/>
  <c r="S725" i="3"/>
  <c r="V724" i="3"/>
  <c r="U724" i="3"/>
  <c r="T724" i="3"/>
  <c r="S724" i="3"/>
  <c r="V723" i="3"/>
  <c r="U723" i="3"/>
  <c r="T723" i="3"/>
  <c r="S723" i="3"/>
  <c r="V722" i="3"/>
  <c r="U722" i="3"/>
  <c r="T722" i="3"/>
  <c r="S722" i="3"/>
  <c r="V721" i="3"/>
  <c r="U721" i="3"/>
  <c r="T721" i="3"/>
  <c r="S721" i="3"/>
  <c r="V720" i="3"/>
  <c r="U720" i="3"/>
  <c r="T720" i="3"/>
  <c r="S720" i="3"/>
  <c r="V719" i="3"/>
  <c r="U719" i="3"/>
  <c r="T719" i="3"/>
  <c r="S719" i="3"/>
  <c r="V718" i="3"/>
  <c r="U718" i="3"/>
  <c r="T718" i="3"/>
  <c r="S718" i="3"/>
  <c r="V717" i="3"/>
  <c r="U717" i="3"/>
  <c r="T717" i="3"/>
  <c r="S717" i="3"/>
  <c r="V716" i="3"/>
  <c r="U716" i="3"/>
  <c r="T716" i="3"/>
  <c r="S716" i="3"/>
  <c r="V715" i="3"/>
  <c r="U715" i="3"/>
  <c r="T715" i="3"/>
  <c r="S715" i="3"/>
  <c r="V714" i="3"/>
  <c r="U714" i="3"/>
  <c r="T714" i="3"/>
  <c r="S714" i="3"/>
  <c r="V713" i="3"/>
  <c r="U713" i="3"/>
  <c r="T713" i="3"/>
  <c r="S713" i="3"/>
  <c r="V712" i="3"/>
  <c r="U712" i="3"/>
  <c r="T712" i="3"/>
  <c r="S712" i="3"/>
  <c r="V711" i="3"/>
  <c r="U711" i="3"/>
  <c r="T711" i="3"/>
  <c r="S711" i="3"/>
  <c r="V710" i="3"/>
  <c r="U710" i="3"/>
  <c r="T710" i="3"/>
  <c r="S710" i="3"/>
  <c r="V709" i="3"/>
  <c r="U709" i="3"/>
  <c r="T709" i="3"/>
  <c r="S709" i="3"/>
  <c r="V708" i="3"/>
  <c r="U708" i="3"/>
  <c r="T708" i="3"/>
  <c r="S708" i="3"/>
  <c r="V707" i="3"/>
  <c r="U707" i="3"/>
  <c r="T707" i="3"/>
  <c r="S707" i="3"/>
  <c r="V706" i="3"/>
  <c r="U706" i="3"/>
  <c r="T706" i="3"/>
  <c r="S706" i="3"/>
  <c r="V705" i="3"/>
  <c r="U705" i="3"/>
  <c r="T705" i="3"/>
  <c r="S705" i="3"/>
  <c r="V704" i="3"/>
  <c r="U704" i="3"/>
  <c r="T704" i="3"/>
  <c r="S704" i="3"/>
  <c r="V703" i="3"/>
  <c r="U703" i="3"/>
  <c r="T703" i="3"/>
  <c r="S703" i="3"/>
  <c r="V702" i="3"/>
  <c r="U702" i="3"/>
  <c r="T702" i="3"/>
  <c r="S702" i="3"/>
  <c r="V701" i="3"/>
  <c r="U701" i="3"/>
  <c r="T701" i="3"/>
  <c r="S701" i="3"/>
  <c r="V700" i="3"/>
  <c r="U700" i="3"/>
  <c r="T700" i="3"/>
  <c r="S700" i="3"/>
  <c r="V699" i="3"/>
  <c r="U699" i="3"/>
  <c r="T699" i="3"/>
  <c r="S699" i="3"/>
  <c r="V698" i="3"/>
  <c r="U698" i="3"/>
  <c r="T698" i="3"/>
  <c r="S698" i="3"/>
  <c r="V697" i="3"/>
  <c r="U697" i="3"/>
  <c r="T697" i="3"/>
  <c r="S697" i="3"/>
  <c r="V696" i="3"/>
  <c r="U696" i="3"/>
  <c r="T696" i="3"/>
  <c r="S696" i="3"/>
  <c r="V695" i="3"/>
  <c r="U695" i="3"/>
  <c r="T695" i="3"/>
  <c r="S695" i="3"/>
  <c r="V694" i="3"/>
  <c r="U694" i="3"/>
  <c r="T694" i="3"/>
  <c r="S694" i="3"/>
  <c r="V693" i="3"/>
  <c r="U693" i="3"/>
  <c r="T693" i="3"/>
  <c r="S693" i="3"/>
  <c r="V692" i="3"/>
  <c r="U692" i="3"/>
  <c r="T692" i="3"/>
  <c r="S692" i="3"/>
  <c r="V691" i="3"/>
  <c r="U691" i="3"/>
  <c r="T691" i="3"/>
  <c r="S691" i="3"/>
  <c r="V690" i="3"/>
  <c r="U690" i="3"/>
  <c r="T690" i="3"/>
  <c r="S690" i="3"/>
  <c r="V689" i="3"/>
  <c r="U689" i="3"/>
  <c r="T689" i="3"/>
  <c r="S689" i="3"/>
  <c r="V688" i="3"/>
  <c r="U688" i="3"/>
  <c r="T688" i="3"/>
  <c r="S688" i="3"/>
  <c r="V687" i="3"/>
  <c r="U687" i="3"/>
  <c r="T687" i="3"/>
  <c r="S687" i="3"/>
  <c r="V686" i="3"/>
  <c r="U686" i="3"/>
  <c r="T686" i="3"/>
  <c r="S686" i="3"/>
  <c r="V685" i="3"/>
  <c r="U685" i="3"/>
  <c r="T685" i="3"/>
  <c r="S685" i="3"/>
  <c r="V684" i="3"/>
  <c r="U684" i="3"/>
  <c r="T684" i="3"/>
  <c r="S684" i="3"/>
  <c r="V683" i="3"/>
  <c r="U683" i="3"/>
  <c r="T683" i="3"/>
  <c r="S683" i="3"/>
  <c r="V682" i="3"/>
  <c r="U682" i="3"/>
  <c r="T682" i="3"/>
  <c r="S682" i="3"/>
  <c r="V681" i="3"/>
  <c r="U681" i="3"/>
  <c r="T681" i="3"/>
  <c r="S681" i="3"/>
  <c r="V680" i="3"/>
  <c r="U680" i="3"/>
  <c r="T680" i="3"/>
  <c r="S680" i="3"/>
  <c r="V679" i="3"/>
  <c r="U679" i="3"/>
  <c r="T679" i="3"/>
  <c r="S679" i="3"/>
  <c r="V678" i="3"/>
  <c r="U678" i="3"/>
  <c r="T678" i="3"/>
  <c r="S678" i="3"/>
  <c r="V677" i="3"/>
  <c r="U677" i="3"/>
  <c r="T677" i="3"/>
  <c r="S677" i="3"/>
  <c r="V676" i="3"/>
  <c r="U676" i="3"/>
  <c r="T676" i="3"/>
  <c r="S676" i="3"/>
  <c r="V675" i="3"/>
  <c r="U675" i="3"/>
  <c r="T675" i="3"/>
  <c r="S675" i="3"/>
  <c r="V674" i="3"/>
  <c r="U674" i="3"/>
  <c r="T674" i="3"/>
  <c r="S674" i="3"/>
  <c r="V673" i="3"/>
  <c r="U673" i="3"/>
  <c r="T673" i="3"/>
  <c r="S673" i="3"/>
  <c r="V672" i="3"/>
  <c r="U672" i="3"/>
  <c r="T672" i="3"/>
  <c r="S672" i="3"/>
  <c r="V671" i="3"/>
  <c r="U671" i="3"/>
  <c r="T671" i="3"/>
  <c r="S671" i="3"/>
  <c r="V670" i="3"/>
  <c r="U670" i="3"/>
  <c r="T670" i="3"/>
  <c r="S670" i="3"/>
  <c r="V669" i="3"/>
  <c r="U669" i="3"/>
  <c r="T669" i="3"/>
  <c r="S669" i="3"/>
  <c r="V668" i="3"/>
  <c r="U668" i="3"/>
  <c r="T668" i="3"/>
  <c r="S668" i="3"/>
  <c r="V667" i="3"/>
  <c r="U667" i="3"/>
  <c r="T667" i="3"/>
  <c r="S667" i="3"/>
  <c r="V666" i="3"/>
  <c r="U666" i="3"/>
  <c r="T666" i="3"/>
  <c r="S666" i="3"/>
  <c r="V665" i="3"/>
  <c r="U665" i="3"/>
  <c r="T665" i="3"/>
  <c r="S665" i="3"/>
  <c r="V664" i="3"/>
  <c r="U664" i="3"/>
  <c r="T664" i="3"/>
  <c r="S664" i="3"/>
  <c r="V663" i="3"/>
  <c r="U663" i="3"/>
  <c r="T663" i="3"/>
  <c r="S663" i="3"/>
  <c r="V662" i="3"/>
  <c r="U662" i="3"/>
  <c r="T662" i="3"/>
  <c r="S662" i="3"/>
  <c r="V661" i="3"/>
  <c r="U661" i="3"/>
  <c r="T661" i="3"/>
  <c r="S661" i="3"/>
  <c r="V660" i="3"/>
  <c r="U660" i="3"/>
  <c r="T660" i="3"/>
  <c r="S660" i="3"/>
  <c r="V659" i="3"/>
  <c r="U659" i="3"/>
  <c r="T659" i="3"/>
  <c r="S659" i="3"/>
  <c r="V658" i="3"/>
  <c r="U658" i="3"/>
  <c r="T658" i="3"/>
  <c r="S658" i="3"/>
  <c r="V657" i="3"/>
  <c r="U657" i="3"/>
  <c r="T657" i="3"/>
  <c r="S657" i="3"/>
  <c r="V656" i="3"/>
  <c r="U656" i="3"/>
  <c r="T656" i="3"/>
  <c r="S656" i="3"/>
  <c r="V655" i="3"/>
  <c r="U655" i="3"/>
  <c r="T655" i="3"/>
  <c r="S655" i="3"/>
  <c r="V654" i="3"/>
  <c r="U654" i="3"/>
  <c r="T654" i="3"/>
  <c r="S654" i="3"/>
  <c r="V653" i="3"/>
  <c r="U653" i="3"/>
  <c r="T653" i="3"/>
  <c r="S653" i="3"/>
  <c r="V652" i="3"/>
  <c r="U652" i="3"/>
  <c r="T652" i="3"/>
  <c r="S652" i="3"/>
  <c r="V651" i="3"/>
  <c r="U651" i="3"/>
  <c r="T651" i="3"/>
  <c r="S651" i="3"/>
  <c r="V650" i="3"/>
  <c r="U650" i="3"/>
  <c r="T650" i="3"/>
  <c r="S650" i="3"/>
  <c r="V649" i="3"/>
  <c r="U649" i="3"/>
  <c r="T649" i="3"/>
  <c r="S649" i="3"/>
  <c r="V648" i="3"/>
  <c r="U648" i="3"/>
  <c r="T648" i="3"/>
  <c r="S648" i="3"/>
  <c r="V647" i="3"/>
  <c r="U647" i="3"/>
  <c r="T647" i="3"/>
  <c r="S647" i="3"/>
  <c r="V646" i="3"/>
  <c r="U646" i="3"/>
  <c r="T646" i="3"/>
  <c r="S646" i="3"/>
  <c r="V645" i="3"/>
  <c r="U645" i="3"/>
  <c r="T645" i="3"/>
  <c r="S645" i="3"/>
  <c r="V644" i="3"/>
  <c r="U644" i="3"/>
  <c r="T644" i="3"/>
  <c r="S644" i="3"/>
  <c r="V643" i="3"/>
  <c r="U643" i="3"/>
  <c r="T643" i="3"/>
  <c r="S643" i="3"/>
  <c r="V642" i="3"/>
  <c r="U642" i="3"/>
  <c r="T642" i="3"/>
  <c r="S642" i="3"/>
  <c r="V641" i="3"/>
  <c r="U641" i="3"/>
  <c r="T641" i="3"/>
  <c r="S641" i="3"/>
  <c r="V640" i="3"/>
  <c r="U640" i="3"/>
  <c r="T640" i="3"/>
  <c r="S640" i="3"/>
  <c r="V639" i="3"/>
  <c r="U639" i="3"/>
  <c r="T639" i="3"/>
  <c r="S639" i="3"/>
  <c r="V638" i="3"/>
  <c r="U638" i="3"/>
  <c r="T638" i="3"/>
  <c r="S638" i="3"/>
  <c r="V637" i="3"/>
  <c r="U637" i="3"/>
  <c r="T637" i="3"/>
  <c r="S637" i="3"/>
  <c r="V636" i="3"/>
  <c r="U636" i="3"/>
  <c r="T636" i="3"/>
  <c r="S636" i="3"/>
  <c r="V635" i="3"/>
  <c r="U635" i="3"/>
  <c r="T635" i="3"/>
  <c r="S635" i="3"/>
  <c r="V634" i="3"/>
  <c r="U634" i="3"/>
  <c r="T634" i="3"/>
  <c r="S634" i="3"/>
  <c r="V633" i="3"/>
  <c r="U633" i="3"/>
  <c r="T633" i="3"/>
  <c r="S633" i="3"/>
  <c r="V632" i="3"/>
  <c r="U632" i="3"/>
  <c r="T632" i="3"/>
  <c r="S632" i="3"/>
  <c r="V631" i="3"/>
  <c r="U631" i="3"/>
  <c r="T631" i="3"/>
  <c r="S631" i="3"/>
  <c r="V630" i="3"/>
  <c r="U630" i="3"/>
  <c r="T630" i="3"/>
  <c r="S630" i="3"/>
  <c r="V629" i="3"/>
  <c r="U629" i="3"/>
  <c r="T629" i="3"/>
  <c r="S629" i="3"/>
  <c r="V628" i="3"/>
  <c r="U628" i="3"/>
  <c r="T628" i="3"/>
  <c r="S628" i="3"/>
  <c r="V627" i="3"/>
  <c r="U627" i="3"/>
  <c r="T627" i="3"/>
  <c r="S627" i="3"/>
  <c r="V626" i="3"/>
  <c r="U626" i="3"/>
  <c r="T626" i="3"/>
  <c r="S626" i="3"/>
  <c r="V625" i="3"/>
  <c r="U625" i="3"/>
  <c r="T625" i="3"/>
  <c r="S625" i="3"/>
  <c r="V624" i="3"/>
  <c r="U624" i="3"/>
  <c r="T624" i="3"/>
  <c r="S624" i="3"/>
  <c r="V623" i="3"/>
  <c r="U623" i="3"/>
  <c r="T623" i="3"/>
  <c r="S623" i="3"/>
  <c r="V622" i="3"/>
  <c r="U622" i="3"/>
  <c r="T622" i="3"/>
  <c r="S622" i="3"/>
  <c r="V621" i="3"/>
  <c r="U621" i="3"/>
  <c r="T621" i="3"/>
  <c r="S621" i="3"/>
  <c r="V620" i="3"/>
  <c r="U620" i="3"/>
  <c r="T620" i="3"/>
  <c r="S620" i="3"/>
  <c r="V619" i="3"/>
  <c r="U619" i="3"/>
  <c r="T619" i="3"/>
  <c r="S619" i="3"/>
  <c r="V618" i="3"/>
  <c r="U618" i="3"/>
  <c r="T618" i="3"/>
  <c r="S618" i="3"/>
  <c r="V617" i="3"/>
  <c r="U617" i="3"/>
  <c r="T617" i="3"/>
  <c r="S617" i="3"/>
  <c r="V616" i="3"/>
  <c r="U616" i="3"/>
  <c r="T616" i="3"/>
  <c r="S616" i="3"/>
  <c r="V615" i="3"/>
  <c r="U615" i="3"/>
  <c r="T615" i="3"/>
  <c r="S615" i="3"/>
  <c r="V614" i="3"/>
  <c r="U614" i="3"/>
  <c r="T614" i="3"/>
  <c r="S614" i="3"/>
  <c r="V613" i="3"/>
  <c r="U613" i="3"/>
  <c r="T613" i="3"/>
  <c r="S613" i="3"/>
  <c r="V612" i="3"/>
  <c r="U612" i="3"/>
  <c r="T612" i="3"/>
  <c r="S612" i="3"/>
  <c r="V611" i="3"/>
  <c r="U611" i="3"/>
  <c r="T611" i="3"/>
  <c r="S611" i="3"/>
  <c r="V610" i="3"/>
  <c r="U610" i="3"/>
  <c r="T610" i="3"/>
  <c r="S610" i="3"/>
  <c r="V609" i="3"/>
  <c r="U609" i="3"/>
  <c r="T609" i="3"/>
  <c r="S609" i="3"/>
  <c r="V608" i="3"/>
  <c r="U608" i="3"/>
  <c r="T608" i="3"/>
  <c r="S608" i="3"/>
  <c r="V607" i="3"/>
  <c r="U607" i="3"/>
  <c r="T607" i="3"/>
  <c r="S607" i="3"/>
  <c r="V606" i="3"/>
  <c r="U606" i="3"/>
  <c r="T606" i="3"/>
  <c r="S606" i="3"/>
  <c r="V605" i="3"/>
  <c r="U605" i="3"/>
  <c r="T605" i="3"/>
  <c r="S605" i="3"/>
  <c r="V604" i="3"/>
  <c r="U604" i="3"/>
  <c r="T604" i="3"/>
  <c r="S604" i="3"/>
  <c r="V603" i="3"/>
  <c r="U603" i="3"/>
  <c r="T603" i="3"/>
  <c r="S603" i="3"/>
  <c r="V602" i="3"/>
  <c r="U602" i="3"/>
  <c r="T602" i="3"/>
  <c r="S602" i="3"/>
  <c r="V601" i="3"/>
  <c r="U601" i="3"/>
  <c r="T601" i="3"/>
  <c r="S601" i="3"/>
  <c r="V600" i="3"/>
  <c r="U600" i="3"/>
  <c r="T600" i="3"/>
  <c r="S600" i="3"/>
  <c r="V599" i="3"/>
  <c r="U599" i="3"/>
  <c r="T599" i="3"/>
  <c r="S599" i="3"/>
  <c r="V598" i="3"/>
  <c r="U598" i="3"/>
  <c r="T598" i="3"/>
  <c r="S598" i="3"/>
  <c r="V597" i="3"/>
  <c r="U597" i="3"/>
  <c r="T597" i="3"/>
  <c r="S597" i="3"/>
  <c r="V596" i="3"/>
  <c r="U596" i="3"/>
  <c r="T596" i="3"/>
  <c r="S596" i="3"/>
  <c r="V595" i="3"/>
  <c r="U595" i="3"/>
  <c r="T595" i="3"/>
  <c r="S595" i="3"/>
  <c r="V594" i="3"/>
  <c r="U594" i="3"/>
  <c r="T594" i="3"/>
  <c r="S594" i="3"/>
  <c r="V593" i="3"/>
  <c r="U593" i="3"/>
  <c r="T593" i="3"/>
  <c r="S593" i="3"/>
  <c r="V592" i="3"/>
  <c r="U592" i="3"/>
  <c r="T592" i="3"/>
  <c r="S592" i="3"/>
  <c r="V591" i="3"/>
  <c r="U591" i="3"/>
  <c r="T591" i="3"/>
  <c r="S591" i="3"/>
  <c r="V590" i="3"/>
  <c r="U590" i="3"/>
  <c r="T590" i="3"/>
  <c r="S590" i="3"/>
  <c r="V589" i="3"/>
  <c r="U589" i="3"/>
  <c r="T589" i="3"/>
  <c r="S589" i="3"/>
  <c r="V588" i="3"/>
  <c r="U588" i="3"/>
  <c r="T588" i="3"/>
  <c r="S588" i="3"/>
  <c r="V587" i="3"/>
  <c r="U587" i="3"/>
  <c r="T587" i="3"/>
  <c r="S587" i="3"/>
  <c r="V586" i="3"/>
  <c r="U586" i="3"/>
  <c r="T586" i="3"/>
  <c r="S586" i="3"/>
  <c r="V585" i="3"/>
  <c r="U585" i="3"/>
  <c r="T585" i="3"/>
  <c r="S585" i="3"/>
  <c r="V584" i="3"/>
  <c r="U584" i="3"/>
  <c r="T584" i="3"/>
  <c r="S584" i="3"/>
  <c r="V583" i="3"/>
  <c r="U583" i="3"/>
  <c r="T583" i="3"/>
  <c r="S583" i="3"/>
  <c r="V582" i="3"/>
  <c r="U582" i="3"/>
  <c r="T582" i="3"/>
  <c r="S582" i="3"/>
  <c r="V581" i="3"/>
  <c r="U581" i="3"/>
  <c r="T581" i="3"/>
  <c r="S581" i="3"/>
  <c r="V580" i="3"/>
  <c r="U580" i="3"/>
  <c r="T580" i="3"/>
  <c r="S580" i="3"/>
  <c r="V579" i="3"/>
  <c r="U579" i="3"/>
  <c r="T579" i="3"/>
  <c r="S579" i="3"/>
  <c r="V578" i="3"/>
  <c r="U578" i="3"/>
  <c r="T578" i="3"/>
  <c r="S578" i="3"/>
  <c r="V577" i="3"/>
  <c r="U577" i="3"/>
  <c r="T577" i="3"/>
  <c r="S577" i="3"/>
  <c r="V576" i="3"/>
  <c r="U576" i="3"/>
  <c r="T576" i="3"/>
  <c r="S576" i="3"/>
  <c r="V575" i="3"/>
  <c r="U575" i="3"/>
  <c r="T575" i="3"/>
  <c r="S575" i="3"/>
  <c r="V574" i="3"/>
  <c r="U574" i="3"/>
  <c r="T574" i="3"/>
  <c r="S574" i="3"/>
  <c r="V573" i="3"/>
  <c r="U573" i="3"/>
  <c r="T573" i="3"/>
  <c r="S573" i="3"/>
  <c r="V572" i="3"/>
  <c r="U572" i="3"/>
  <c r="T572" i="3"/>
  <c r="S572" i="3"/>
  <c r="V571" i="3"/>
  <c r="U571" i="3"/>
  <c r="T571" i="3"/>
  <c r="S571" i="3"/>
  <c r="V570" i="3"/>
  <c r="U570" i="3"/>
  <c r="T570" i="3"/>
  <c r="S570" i="3"/>
  <c r="V569" i="3"/>
  <c r="U569" i="3"/>
  <c r="T569" i="3"/>
  <c r="S569" i="3"/>
  <c r="V568" i="3"/>
  <c r="U568" i="3"/>
  <c r="T568" i="3"/>
  <c r="S568" i="3"/>
  <c r="V567" i="3"/>
  <c r="U567" i="3"/>
  <c r="T567" i="3"/>
  <c r="S567" i="3"/>
  <c r="V566" i="3"/>
  <c r="U566" i="3"/>
  <c r="T566" i="3"/>
  <c r="S566" i="3"/>
  <c r="V565" i="3"/>
  <c r="U565" i="3"/>
  <c r="T565" i="3"/>
  <c r="S565" i="3"/>
  <c r="V564" i="3"/>
  <c r="U564" i="3"/>
  <c r="T564" i="3"/>
  <c r="S564" i="3"/>
  <c r="V563" i="3"/>
  <c r="U563" i="3"/>
  <c r="T563" i="3"/>
  <c r="S563" i="3"/>
  <c r="V562" i="3"/>
  <c r="U562" i="3"/>
  <c r="T562" i="3"/>
  <c r="S562" i="3"/>
  <c r="V561" i="3"/>
  <c r="U561" i="3"/>
  <c r="T561" i="3"/>
  <c r="S561" i="3"/>
  <c r="V560" i="3"/>
  <c r="U560" i="3"/>
  <c r="T560" i="3"/>
  <c r="S560" i="3"/>
  <c r="V559" i="3"/>
  <c r="U559" i="3"/>
  <c r="T559" i="3"/>
  <c r="S559" i="3"/>
  <c r="V558" i="3"/>
  <c r="U558" i="3"/>
  <c r="T558" i="3"/>
  <c r="S558" i="3"/>
  <c r="V557" i="3"/>
  <c r="U557" i="3"/>
  <c r="T557" i="3"/>
  <c r="S557" i="3"/>
  <c r="V556" i="3"/>
  <c r="U556" i="3"/>
  <c r="T556" i="3"/>
  <c r="S556" i="3"/>
  <c r="V555" i="3"/>
  <c r="U555" i="3"/>
  <c r="T555" i="3"/>
  <c r="S555" i="3"/>
  <c r="V554" i="3"/>
  <c r="U554" i="3"/>
  <c r="T554" i="3"/>
  <c r="S554" i="3"/>
  <c r="V553" i="3"/>
  <c r="U553" i="3"/>
  <c r="T553" i="3"/>
  <c r="S553" i="3"/>
  <c r="V552" i="3"/>
  <c r="U552" i="3"/>
  <c r="T552" i="3"/>
  <c r="S552" i="3"/>
  <c r="V551" i="3"/>
  <c r="U551" i="3"/>
  <c r="T551" i="3"/>
  <c r="S551" i="3"/>
  <c r="V550" i="3"/>
  <c r="U550" i="3"/>
  <c r="T550" i="3"/>
  <c r="S550" i="3"/>
  <c r="V549" i="3"/>
  <c r="U549" i="3"/>
  <c r="T549" i="3"/>
  <c r="S549" i="3"/>
  <c r="V548" i="3"/>
  <c r="U548" i="3"/>
  <c r="T548" i="3"/>
  <c r="S548" i="3"/>
  <c r="V547" i="3"/>
  <c r="U547" i="3"/>
  <c r="T547" i="3"/>
  <c r="S547" i="3"/>
  <c r="V546" i="3"/>
  <c r="U546" i="3"/>
  <c r="T546" i="3"/>
  <c r="S546" i="3"/>
  <c r="V545" i="3"/>
  <c r="U545" i="3"/>
  <c r="T545" i="3"/>
  <c r="S545" i="3"/>
  <c r="V544" i="3"/>
  <c r="U544" i="3"/>
  <c r="T544" i="3"/>
  <c r="S544" i="3"/>
  <c r="V543" i="3"/>
  <c r="U543" i="3"/>
  <c r="T543" i="3"/>
  <c r="S543" i="3"/>
  <c r="V542" i="3"/>
  <c r="U542" i="3"/>
  <c r="T542" i="3"/>
  <c r="S542" i="3"/>
  <c r="V541" i="3"/>
  <c r="U541" i="3"/>
  <c r="T541" i="3"/>
  <c r="S541" i="3"/>
  <c r="V540" i="3"/>
  <c r="U540" i="3"/>
  <c r="T540" i="3"/>
  <c r="S540" i="3"/>
  <c r="V539" i="3"/>
  <c r="U539" i="3"/>
  <c r="T539" i="3"/>
  <c r="S539" i="3"/>
  <c r="V538" i="3"/>
  <c r="U538" i="3"/>
  <c r="T538" i="3"/>
  <c r="S538" i="3"/>
  <c r="V537" i="3"/>
  <c r="U537" i="3"/>
  <c r="T537" i="3"/>
  <c r="S537" i="3"/>
  <c r="V536" i="3"/>
  <c r="U536" i="3"/>
  <c r="T536" i="3"/>
  <c r="S536" i="3"/>
  <c r="V535" i="3"/>
  <c r="U535" i="3"/>
  <c r="T535" i="3"/>
  <c r="S535" i="3"/>
  <c r="V534" i="3"/>
  <c r="U534" i="3"/>
  <c r="T534" i="3"/>
  <c r="S534" i="3"/>
  <c r="V533" i="3"/>
  <c r="U533" i="3"/>
  <c r="T533" i="3"/>
  <c r="S533" i="3"/>
  <c r="V532" i="3"/>
  <c r="U532" i="3"/>
  <c r="T532" i="3"/>
  <c r="S532" i="3"/>
  <c r="V531" i="3"/>
  <c r="U531" i="3"/>
  <c r="T531" i="3"/>
  <c r="S531" i="3"/>
  <c r="V530" i="3"/>
  <c r="U530" i="3"/>
  <c r="T530" i="3"/>
  <c r="S530" i="3"/>
  <c r="V529" i="3"/>
  <c r="U529" i="3"/>
  <c r="T529" i="3"/>
  <c r="S529" i="3"/>
  <c r="V528" i="3"/>
  <c r="U528" i="3"/>
  <c r="T528" i="3"/>
  <c r="S528" i="3"/>
  <c r="V527" i="3"/>
  <c r="U527" i="3"/>
  <c r="T527" i="3"/>
  <c r="S527" i="3"/>
  <c r="V526" i="3"/>
  <c r="U526" i="3"/>
  <c r="T526" i="3"/>
  <c r="S526" i="3"/>
  <c r="V525" i="3"/>
  <c r="U525" i="3"/>
  <c r="T525" i="3"/>
  <c r="S525" i="3"/>
  <c r="V524" i="3"/>
  <c r="U524" i="3"/>
  <c r="T524" i="3"/>
  <c r="S524" i="3"/>
  <c r="V523" i="3"/>
  <c r="U523" i="3"/>
  <c r="T523" i="3"/>
  <c r="S523" i="3"/>
  <c r="V522" i="3"/>
  <c r="U522" i="3"/>
  <c r="T522" i="3"/>
  <c r="S522" i="3"/>
  <c r="V521" i="3"/>
  <c r="U521" i="3"/>
  <c r="T521" i="3"/>
  <c r="S521" i="3"/>
  <c r="V520" i="3"/>
  <c r="U520" i="3"/>
  <c r="T520" i="3"/>
  <c r="S520" i="3"/>
  <c r="V519" i="3"/>
  <c r="U519" i="3"/>
  <c r="T519" i="3"/>
  <c r="S519" i="3"/>
  <c r="V518" i="3"/>
  <c r="U518" i="3"/>
  <c r="T518" i="3"/>
  <c r="S518" i="3"/>
  <c r="V517" i="3"/>
  <c r="U517" i="3"/>
  <c r="T517" i="3"/>
  <c r="S517" i="3"/>
  <c r="V516" i="3"/>
  <c r="U516" i="3"/>
  <c r="T516" i="3"/>
  <c r="S516" i="3"/>
  <c r="V515" i="3"/>
  <c r="U515" i="3"/>
  <c r="T515" i="3"/>
  <c r="S515" i="3"/>
  <c r="V514" i="3"/>
  <c r="U514" i="3"/>
  <c r="T514" i="3"/>
  <c r="S514" i="3"/>
  <c r="V513" i="3"/>
  <c r="U513" i="3"/>
  <c r="T513" i="3"/>
  <c r="S513" i="3"/>
  <c r="V512" i="3"/>
  <c r="U512" i="3"/>
  <c r="T512" i="3"/>
  <c r="S512" i="3"/>
  <c r="V511" i="3"/>
  <c r="U511" i="3"/>
  <c r="T511" i="3"/>
  <c r="S511" i="3"/>
  <c r="V508" i="3"/>
  <c r="U508" i="3"/>
  <c r="T508" i="3"/>
  <c r="S508" i="3"/>
  <c r="V507" i="3"/>
  <c r="U507" i="3"/>
  <c r="T507" i="3"/>
  <c r="S507" i="3"/>
  <c r="V506" i="3"/>
  <c r="U506" i="3"/>
  <c r="T506" i="3"/>
  <c r="S506" i="3"/>
  <c r="V505" i="3"/>
  <c r="U505" i="3"/>
  <c r="T505" i="3"/>
  <c r="S505" i="3"/>
  <c r="V504" i="3"/>
  <c r="U504" i="3"/>
  <c r="T504" i="3"/>
  <c r="S504" i="3"/>
  <c r="V503" i="3"/>
  <c r="U503" i="3"/>
  <c r="T503" i="3"/>
  <c r="S503" i="3"/>
  <c r="V496" i="3"/>
  <c r="U496" i="3"/>
  <c r="T496" i="3"/>
  <c r="S496" i="3"/>
  <c r="V495" i="3"/>
  <c r="U495" i="3"/>
  <c r="T495" i="3"/>
  <c r="S495" i="3"/>
  <c r="V492" i="3"/>
  <c r="U492" i="3"/>
  <c r="T492" i="3"/>
  <c r="S492" i="3"/>
  <c r="V491" i="3"/>
  <c r="U491" i="3"/>
  <c r="T491" i="3"/>
  <c r="S491" i="3"/>
  <c r="V490" i="3"/>
  <c r="U490" i="3"/>
  <c r="T490" i="3"/>
  <c r="S490" i="3"/>
  <c r="V489" i="3"/>
  <c r="U489" i="3"/>
  <c r="T489" i="3"/>
  <c r="S489" i="3"/>
  <c r="V488" i="3"/>
  <c r="U488" i="3"/>
  <c r="T488" i="3"/>
  <c r="S488" i="3"/>
  <c r="V487" i="3"/>
  <c r="U487" i="3"/>
  <c r="T487" i="3"/>
  <c r="S487" i="3"/>
  <c r="V486" i="3"/>
  <c r="U486" i="3"/>
  <c r="T486" i="3"/>
  <c r="S486" i="3"/>
  <c r="V485" i="3"/>
  <c r="U485" i="3"/>
  <c r="T485" i="3"/>
  <c r="S485" i="3"/>
  <c r="V484" i="3"/>
  <c r="AA497" i="3" s="1"/>
  <c r="U484" i="3"/>
  <c r="Z497" i="3" s="1"/>
  <c r="T484" i="3"/>
  <c r="Y497" i="3" s="1"/>
  <c r="S484" i="3"/>
  <c r="V483" i="3"/>
  <c r="U483" i="3"/>
  <c r="T483" i="3"/>
  <c r="S483" i="3"/>
  <c r="V482" i="3"/>
  <c r="U482" i="3"/>
  <c r="T482" i="3"/>
  <c r="S482" i="3"/>
  <c r="V481" i="3"/>
  <c r="U481" i="3"/>
  <c r="T481" i="3"/>
  <c r="S481" i="3"/>
  <c r="V480" i="3"/>
  <c r="U480" i="3"/>
  <c r="T480" i="3"/>
  <c r="S480" i="3"/>
  <c r="V479" i="3"/>
  <c r="U479" i="3"/>
  <c r="T479" i="3"/>
  <c r="S479" i="3"/>
  <c r="V478" i="3"/>
  <c r="U478" i="3"/>
  <c r="T478" i="3"/>
  <c r="S478" i="3"/>
  <c r="V477" i="3"/>
  <c r="U477" i="3"/>
  <c r="T477" i="3"/>
  <c r="S477" i="3"/>
  <c r="V476" i="3"/>
  <c r="U476" i="3"/>
  <c r="T476" i="3"/>
  <c r="S476" i="3"/>
  <c r="V475" i="3"/>
  <c r="U475" i="3"/>
  <c r="T475" i="3"/>
  <c r="S475" i="3"/>
  <c r="V474" i="3"/>
  <c r="U474" i="3"/>
  <c r="T474" i="3"/>
  <c r="S474" i="3"/>
  <c r="V473" i="3"/>
  <c r="U473" i="3"/>
  <c r="T473" i="3"/>
  <c r="S473" i="3"/>
  <c r="V472" i="3"/>
  <c r="U472" i="3"/>
  <c r="T472" i="3"/>
  <c r="S472" i="3"/>
  <c r="V471" i="3"/>
  <c r="U471" i="3"/>
  <c r="T471" i="3"/>
  <c r="S471" i="3"/>
  <c r="V470" i="3"/>
  <c r="U470" i="3"/>
  <c r="T470" i="3"/>
  <c r="S470" i="3"/>
  <c r="V469" i="3"/>
  <c r="U469" i="3"/>
  <c r="T469" i="3"/>
  <c r="S469" i="3"/>
  <c r="V468" i="3"/>
  <c r="U468" i="3"/>
  <c r="T468" i="3"/>
  <c r="S468" i="3"/>
  <c r="V467" i="3"/>
  <c r="U467" i="3"/>
  <c r="T467" i="3"/>
  <c r="S467" i="3"/>
  <c r="V466" i="3"/>
  <c r="U466" i="3"/>
  <c r="T466" i="3"/>
  <c r="S466" i="3"/>
  <c r="V465" i="3"/>
  <c r="U465" i="3"/>
  <c r="T465" i="3"/>
  <c r="S465" i="3"/>
  <c r="V464" i="3"/>
  <c r="U464" i="3"/>
  <c r="T464" i="3"/>
  <c r="S464" i="3"/>
  <c r="V463" i="3"/>
  <c r="U463" i="3"/>
  <c r="T463" i="3"/>
  <c r="S463" i="3"/>
  <c r="V462" i="3"/>
  <c r="U462" i="3"/>
  <c r="T462" i="3"/>
  <c r="S462" i="3"/>
  <c r="V461" i="3"/>
  <c r="U461" i="3"/>
  <c r="T461" i="3"/>
  <c r="S461" i="3"/>
  <c r="V460" i="3"/>
  <c r="U460" i="3"/>
  <c r="T460" i="3"/>
  <c r="S460" i="3"/>
  <c r="V459" i="3"/>
  <c r="U459" i="3"/>
  <c r="T459" i="3"/>
  <c r="S459" i="3"/>
  <c r="V458" i="3"/>
  <c r="U458" i="3"/>
  <c r="T458" i="3"/>
  <c r="S458" i="3"/>
  <c r="V457" i="3"/>
  <c r="U457" i="3"/>
  <c r="T457" i="3"/>
  <c r="S457" i="3"/>
  <c r="V456" i="3"/>
  <c r="U456" i="3"/>
  <c r="T456" i="3"/>
  <c r="S456" i="3"/>
  <c r="V455" i="3"/>
  <c r="U455" i="3"/>
  <c r="T455" i="3"/>
  <c r="S455" i="3"/>
  <c r="V454" i="3"/>
  <c r="U454" i="3"/>
  <c r="T454" i="3"/>
  <c r="S454" i="3"/>
  <c r="V453" i="3"/>
  <c r="U453" i="3"/>
  <c r="T453" i="3"/>
  <c r="S453" i="3"/>
  <c r="V452" i="3"/>
  <c r="U452" i="3"/>
  <c r="T452" i="3"/>
  <c r="S452" i="3"/>
  <c r="V451" i="3"/>
  <c r="U451" i="3"/>
  <c r="T451" i="3"/>
  <c r="S451" i="3"/>
  <c r="V450" i="3"/>
  <c r="U450" i="3"/>
  <c r="T450" i="3"/>
  <c r="S450" i="3"/>
  <c r="V449" i="3"/>
  <c r="U449" i="3"/>
  <c r="T449" i="3"/>
  <c r="S449" i="3"/>
  <c r="V448" i="3"/>
  <c r="U448" i="3"/>
  <c r="T448" i="3"/>
  <c r="S448" i="3"/>
  <c r="V447" i="3"/>
  <c r="U447" i="3"/>
  <c r="T447" i="3"/>
  <c r="S447" i="3"/>
  <c r="V446" i="3"/>
  <c r="U446" i="3"/>
  <c r="T446" i="3"/>
  <c r="S446" i="3"/>
  <c r="V445" i="3"/>
  <c r="U445" i="3"/>
  <c r="T445" i="3"/>
  <c r="S445" i="3"/>
  <c r="V444" i="3"/>
  <c r="U444" i="3"/>
  <c r="T444" i="3"/>
  <c r="S444" i="3"/>
  <c r="V443" i="3"/>
  <c r="U443" i="3"/>
  <c r="T443" i="3"/>
  <c r="S443" i="3"/>
  <c r="V442" i="3"/>
  <c r="U442" i="3"/>
  <c r="T442" i="3"/>
  <c r="S442" i="3"/>
  <c r="V441" i="3"/>
  <c r="U441" i="3"/>
  <c r="T441" i="3"/>
  <c r="S441" i="3"/>
  <c r="V440" i="3"/>
  <c r="U440" i="3"/>
  <c r="T440" i="3"/>
  <c r="S440" i="3"/>
  <c r="V439" i="3"/>
  <c r="U439" i="3"/>
  <c r="T439" i="3"/>
  <c r="S439" i="3"/>
  <c r="V438" i="3"/>
  <c r="U438" i="3"/>
  <c r="T438" i="3"/>
  <c r="S438" i="3"/>
  <c r="V437" i="3"/>
  <c r="U437" i="3"/>
  <c r="T437" i="3"/>
  <c r="S437" i="3"/>
  <c r="V436" i="3"/>
  <c r="U436" i="3"/>
  <c r="T436" i="3"/>
  <c r="S436" i="3"/>
  <c r="V435" i="3"/>
  <c r="U435" i="3"/>
  <c r="T435" i="3"/>
  <c r="S435" i="3"/>
  <c r="V434" i="3"/>
  <c r="U434" i="3"/>
  <c r="T434" i="3"/>
  <c r="S434" i="3"/>
  <c r="V433" i="3"/>
  <c r="U433" i="3"/>
  <c r="T433" i="3"/>
  <c r="S433" i="3"/>
  <c r="V432" i="3"/>
  <c r="U432" i="3"/>
  <c r="T432" i="3"/>
  <c r="S432" i="3"/>
  <c r="V431" i="3"/>
  <c r="U431" i="3"/>
  <c r="T431" i="3"/>
  <c r="S431" i="3"/>
  <c r="V430" i="3"/>
  <c r="U430" i="3"/>
  <c r="T430" i="3"/>
  <c r="S430" i="3"/>
  <c r="V429" i="3"/>
  <c r="U429" i="3"/>
  <c r="T429" i="3"/>
  <c r="S429" i="3"/>
  <c r="V428" i="3"/>
  <c r="U428" i="3"/>
  <c r="T428" i="3"/>
  <c r="S428" i="3"/>
  <c r="V427" i="3"/>
  <c r="U427" i="3"/>
  <c r="T427" i="3"/>
  <c r="S427" i="3"/>
  <c r="V426" i="3"/>
  <c r="U426" i="3"/>
  <c r="T426" i="3"/>
  <c r="S426" i="3"/>
  <c r="V425" i="3"/>
  <c r="U425" i="3"/>
  <c r="T425" i="3"/>
  <c r="S425" i="3"/>
  <c r="V424" i="3"/>
  <c r="U424" i="3"/>
  <c r="T424" i="3"/>
  <c r="S424" i="3"/>
  <c r="V423" i="3"/>
  <c r="U423" i="3"/>
  <c r="T423" i="3"/>
  <c r="S423" i="3"/>
  <c r="V422" i="3"/>
  <c r="U422" i="3"/>
  <c r="T422" i="3"/>
  <c r="S422" i="3"/>
  <c r="V421" i="3"/>
  <c r="U421" i="3"/>
  <c r="T421" i="3"/>
  <c r="S421" i="3"/>
  <c r="V420" i="3"/>
  <c r="U420" i="3"/>
  <c r="T420" i="3"/>
  <c r="S420" i="3"/>
  <c r="V419" i="3"/>
  <c r="U419" i="3"/>
  <c r="T419" i="3"/>
  <c r="S419" i="3"/>
  <c r="V418" i="3"/>
  <c r="U418" i="3"/>
  <c r="T418" i="3"/>
  <c r="S418" i="3"/>
  <c r="V417" i="3"/>
  <c r="U417" i="3"/>
  <c r="T417" i="3"/>
  <c r="S417" i="3"/>
  <c r="V416" i="3"/>
  <c r="U416" i="3"/>
  <c r="T416" i="3"/>
  <c r="S416" i="3"/>
  <c r="V415" i="3"/>
  <c r="U415" i="3"/>
  <c r="T415" i="3"/>
  <c r="S415" i="3"/>
  <c r="V414" i="3"/>
  <c r="U414" i="3"/>
  <c r="T414" i="3"/>
  <c r="S414" i="3"/>
  <c r="V413" i="3"/>
  <c r="U413" i="3"/>
  <c r="T413" i="3"/>
  <c r="S413" i="3"/>
  <c r="V412" i="3"/>
  <c r="U412" i="3"/>
  <c r="T412" i="3"/>
  <c r="S412" i="3"/>
  <c r="V411" i="3"/>
  <c r="U411" i="3"/>
  <c r="T411" i="3"/>
  <c r="S411" i="3"/>
  <c r="V410" i="3"/>
  <c r="U410" i="3"/>
  <c r="T410" i="3"/>
  <c r="S410" i="3"/>
  <c r="V409" i="3"/>
  <c r="U409" i="3"/>
  <c r="T409" i="3"/>
  <c r="S409" i="3"/>
  <c r="V408" i="3"/>
  <c r="U408" i="3"/>
  <c r="T408" i="3"/>
  <c r="S408" i="3"/>
  <c r="V407" i="3"/>
  <c r="U407" i="3"/>
  <c r="T407" i="3"/>
  <c r="S407" i="3"/>
  <c r="V406" i="3"/>
  <c r="U406" i="3"/>
  <c r="T406" i="3"/>
  <c r="S406" i="3"/>
  <c r="V405" i="3"/>
  <c r="U405" i="3"/>
  <c r="T405" i="3"/>
  <c r="S405" i="3"/>
  <c r="V404" i="3"/>
  <c r="U404" i="3"/>
  <c r="T404" i="3"/>
  <c r="S404" i="3"/>
  <c r="V403" i="3"/>
  <c r="U403" i="3"/>
  <c r="T403" i="3"/>
  <c r="S403" i="3"/>
  <c r="V402" i="3"/>
  <c r="U402" i="3"/>
  <c r="T402" i="3"/>
  <c r="S402" i="3"/>
  <c r="V401" i="3"/>
  <c r="U401" i="3"/>
  <c r="T401" i="3"/>
  <c r="S401" i="3"/>
  <c r="V400" i="3"/>
  <c r="U400" i="3"/>
  <c r="T400" i="3"/>
  <c r="S400" i="3"/>
  <c r="V399" i="3"/>
  <c r="U399" i="3"/>
  <c r="T399" i="3"/>
  <c r="S399" i="3"/>
  <c r="V398" i="3"/>
  <c r="U398" i="3"/>
  <c r="T398" i="3"/>
  <c r="S398" i="3"/>
  <c r="V397" i="3"/>
  <c r="U397" i="3"/>
  <c r="T397" i="3"/>
  <c r="S397" i="3"/>
  <c r="V396" i="3"/>
  <c r="U396" i="3"/>
  <c r="T396" i="3"/>
  <c r="S396" i="3"/>
  <c r="V395" i="3"/>
  <c r="U395" i="3"/>
  <c r="T395" i="3"/>
  <c r="S395" i="3"/>
  <c r="V394" i="3"/>
  <c r="U394" i="3"/>
  <c r="T394" i="3"/>
  <c r="S394" i="3"/>
  <c r="V393" i="3"/>
  <c r="U393" i="3"/>
  <c r="T393" i="3"/>
  <c r="S393" i="3"/>
  <c r="V392" i="3"/>
  <c r="U392" i="3"/>
  <c r="T392" i="3"/>
  <c r="S392" i="3"/>
  <c r="V391" i="3"/>
  <c r="U391" i="3"/>
  <c r="T391" i="3"/>
  <c r="S391" i="3"/>
  <c r="V390" i="3"/>
  <c r="U390" i="3"/>
  <c r="T390" i="3"/>
  <c r="S390" i="3"/>
  <c r="V389" i="3"/>
  <c r="U389" i="3"/>
  <c r="T389" i="3"/>
  <c r="S389" i="3"/>
  <c r="V388" i="3"/>
  <c r="U388" i="3"/>
  <c r="T388" i="3"/>
  <c r="S388" i="3"/>
  <c r="V387" i="3"/>
  <c r="U387" i="3"/>
  <c r="T387" i="3"/>
  <c r="S387" i="3"/>
  <c r="V386" i="3"/>
  <c r="U386" i="3"/>
  <c r="T386" i="3"/>
  <c r="S386" i="3"/>
  <c r="V385" i="3"/>
  <c r="U385" i="3"/>
  <c r="T385" i="3"/>
  <c r="S385" i="3"/>
  <c r="V384" i="3"/>
  <c r="U384" i="3"/>
  <c r="T384" i="3"/>
  <c r="S384" i="3"/>
  <c r="V383" i="3"/>
  <c r="U383" i="3"/>
  <c r="T383" i="3"/>
  <c r="S383" i="3"/>
  <c r="V382" i="3"/>
  <c r="U382" i="3"/>
  <c r="T382" i="3"/>
  <c r="S382" i="3"/>
  <c r="V381" i="3"/>
  <c r="U381" i="3"/>
  <c r="T381" i="3"/>
  <c r="S381" i="3"/>
  <c r="V380" i="3"/>
  <c r="U380" i="3"/>
  <c r="T380" i="3"/>
  <c r="S380" i="3"/>
  <c r="V379" i="3"/>
  <c r="U379" i="3"/>
  <c r="T379" i="3"/>
  <c r="S379" i="3"/>
  <c r="V378" i="3"/>
  <c r="U378" i="3"/>
  <c r="T378" i="3"/>
  <c r="S378" i="3"/>
  <c r="V377" i="3"/>
  <c r="U377" i="3"/>
  <c r="T377" i="3"/>
  <c r="S377" i="3"/>
  <c r="V376" i="3"/>
  <c r="U376" i="3"/>
  <c r="T376" i="3"/>
  <c r="S376" i="3"/>
  <c r="V375" i="3"/>
  <c r="U375" i="3"/>
  <c r="T375" i="3"/>
  <c r="S375" i="3"/>
  <c r="V374" i="3"/>
  <c r="U374" i="3"/>
  <c r="T374" i="3"/>
  <c r="S374" i="3"/>
  <c r="V373" i="3"/>
  <c r="U373" i="3"/>
  <c r="T373" i="3"/>
  <c r="S373" i="3"/>
  <c r="V372" i="3"/>
  <c r="U372" i="3"/>
  <c r="T372" i="3"/>
  <c r="S372" i="3"/>
  <c r="V371" i="3"/>
  <c r="U371" i="3"/>
  <c r="T371" i="3"/>
  <c r="S371" i="3"/>
  <c r="V370" i="3"/>
  <c r="U370" i="3"/>
  <c r="T370" i="3"/>
  <c r="S370" i="3"/>
  <c r="V369" i="3"/>
  <c r="U369" i="3"/>
  <c r="T369" i="3"/>
  <c r="S369" i="3"/>
  <c r="V368" i="3"/>
  <c r="U368" i="3"/>
  <c r="T368" i="3"/>
  <c r="S368" i="3"/>
  <c r="V367" i="3"/>
  <c r="U367" i="3"/>
  <c r="T367" i="3"/>
  <c r="S367" i="3"/>
  <c r="V366" i="3"/>
  <c r="U366" i="3"/>
  <c r="T366" i="3"/>
  <c r="S366" i="3"/>
  <c r="V365" i="3"/>
  <c r="U365" i="3"/>
  <c r="T365" i="3"/>
  <c r="S365" i="3"/>
  <c r="V364" i="3"/>
  <c r="U364" i="3"/>
  <c r="T364" i="3"/>
  <c r="S364" i="3"/>
  <c r="V363" i="3"/>
  <c r="U363" i="3"/>
  <c r="T363" i="3"/>
  <c r="S363" i="3"/>
  <c r="V362" i="3"/>
  <c r="U362" i="3"/>
  <c r="T362" i="3"/>
  <c r="S362" i="3"/>
  <c r="V361" i="3"/>
  <c r="U361" i="3"/>
  <c r="T361" i="3"/>
  <c r="S361" i="3"/>
  <c r="V360" i="3"/>
  <c r="U360" i="3"/>
  <c r="T360" i="3"/>
  <c r="S360" i="3"/>
  <c r="V359" i="3"/>
  <c r="U359" i="3"/>
  <c r="T359" i="3"/>
  <c r="S359" i="3"/>
  <c r="V358" i="3"/>
  <c r="U358" i="3"/>
  <c r="T358" i="3"/>
  <c r="S358" i="3"/>
  <c r="V357" i="3"/>
  <c r="U357" i="3"/>
  <c r="T357" i="3"/>
  <c r="S357" i="3"/>
  <c r="V356" i="3"/>
  <c r="U356" i="3"/>
  <c r="T356" i="3"/>
  <c r="S356" i="3"/>
  <c r="V355" i="3"/>
  <c r="U355" i="3"/>
  <c r="T355" i="3"/>
  <c r="S355" i="3"/>
  <c r="V354" i="3"/>
  <c r="U354" i="3"/>
  <c r="T354" i="3"/>
  <c r="S354" i="3"/>
  <c r="V353" i="3"/>
  <c r="U353" i="3"/>
  <c r="T353" i="3"/>
  <c r="S353" i="3"/>
  <c r="V352" i="3"/>
  <c r="U352" i="3"/>
  <c r="T352" i="3"/>
  <c r="S352" i="3"/>
  <c r="V351" i="3"/>
  <c r="U351" i="3"/>
  <c r="T351" i="3"/>
  <c r="S351" i="3"/>
  <c r="V350" i="3"/>
  <c r="U350" i="3"/>
  <c r="T350" i="3"/>
  <c r="S350" i="3"/>
  <c r="V349" i="3"/>
  <c r="U349" i="3"/>
  <c r="T349" i="3"/>
  <c r="S349" i="3"/>
  <c r="V348" i="3"/>
  <c r="U348" i="3"/>
  <c r="T348" i="3"/>
  <c r="S348" i="3"/>
  <c r="V347" i="3"/>
  <c r="U347" i="3"/>
  <c r="T347" i="3"/>
  <c r="S347" i="3"/>
  <c r="V346" i="3"/>
  <c r="U346" i="3"/>
  <c r="T346" i="3"/>
  <c r="S346" i="3"/>
  <c r="V345" i="3"/>
  <c r="U345" i="3"/>
  <c r="T345" i="3"/>
  <c r="S345" i="3"/>
  <c r="V344" i="3"/>
  <c r="U344" i="3"/>
  <c r="T344" i="3"/>
  <c r="S344" i="3"/>
  <c r="V343" i="3"/>
  <c r="U343" i="3"/>
  <c r="T343" i="3"/>
  <c r="S343" i="3"/>
  <c r="V342" i="3"/>
  <c r="U342" i="3"/>
  <c r="T342" i="3"/>
  <c r="S342" i="3"/>
  <c r="V341" i="3"/>
  <c r="U341" i="3"/>
  <c r="T341" i="3"/>
  <c r="S341" i="3"/>
  <c r="V340" i="3"/>
  <c r="U340" i="3"/>
  <c r="T340" i="3"/>
  <c r="S340" i="3"/>
  <c r="V339" i="3"/>
  <c r="U339" i="3"/>
  <c r="T339" i="3"/>
  <c r="S339" i="3"/>
  <c r="V338" i="3"/>
  <c r="U338" i="3"/>
  <c r="T338" i="3"/>
  <c r="S338" i="3"/>
  <c r="V337" i="3"/>
  <c r="U337" i="3"/>
  <c r="T337" i="3"/>
  <c r="S337" i="3"/>
  <c r="V336" i="3"/>
  <c r="U336" i="3"/>
  <c r="T336" i="3"/>
  <c r="S336" i="3"/>
  <c r="V335" i="3"/>
  <c r="U335" i="3"/>
  <c r="T335" i="3"/>
  <c r="S335" i="3"/>
  <c r="V334" i="3"/>
  <c r="U334" i="3"/>
  <c r="T334" i="3"/>
  <c r="S334" i="3"/>
  <c r="V333" i="3"/>
  <c r="U333" i="3"/>
  <c r="T333" i="3"/>
  <c r="S333" i="3"/>
  <c r="V332" i="3"/>
  <c r="U332" i="3"/>
  <c r="T332" i="3"/>
  <c r="S332" i="3"/>
  <c r="V331" i="3"/>
  <c r="U331" i="3"/>
  <c r="T331" i="3"/>
  <c r="S331" i="3"/>
  <c r="V330" i="3"/>
  <c r="U330" i="3"/>
  <c r="T330" i="3"/>
  <c r="S330" i="3"/>
  <c r="V329" i="3"/>
  <c r="U329" i="3"/>
  <c r="T329" i="3"/>
  <c r="S329" i="3"/>
  <c r="V328" i="3"/>
  <c r="U328" i="3"/>
  <c r="T328" i="3"/>
  <c r="S328" i="3"/>
  <c r="V327" i="3"/>
  <c r="U327" i="3"/>
  <c r="T327" i="3"/>
  <c r="S327" i="3"/>
  <c r="V326" i="3"/>
  <c r="U326" i="3"/>
  <c r="T326" i="3"/>
  <c r="S326" i="3"/>
  <c r="V325" i="3"/>
  <c r="U325" i="3"/>
  <c r="T325" i="3"/>
  <c r="S325" i="3"/>
  <c r="V324" i="3"/>
  <c r="U324" i="3"/>
  <c r="T324" i="3"/>
  <c r="S324" i="3"/>
  <c r="V323" i="3"/>
  <c r="U323" i="3"/>
  <c r="T323" i="3"/>
  <c r="S323" i="3"/>
  <c r="V322" i="3"/>
  <c r="U322" i="3"/>
  <c r="T322" i="3"/>
  <c r="S322" i="3"/>
  <c r="V321" i="3"/>
  <c r="U321" i="3"/>
  <c r="T321" i="3"/>
  <c r="S321" i="3"/>
  <c r="V320" i="3"/>
  <c r="U320" i="3"/>
  <c r="T320" i="3"/>
  <c r="S320" i="3"/>
  <c r="V319" i="3"/>
  <c r="U319" i="3"/>
  <c r="T319" i="3"/>
  <c r="S319" i="3"/>
  <c r="V318" i="3"/>
  <c r="U318" i="3"/>
  <c r="T318" i="3"/>
  <c r="S318" i="3"/>
  <c r="V317" i="3"/>
  <c r="U317" i="3"/>
  <c r="T317" i="3"/>
  <c r="S317" i="3"/>
  <c r="V316" i="3"/>
  <c r="U316" i="3"/>
  <c r="T316" i="3"/>
  <c r="S316" i="3"/>
  <c r="V315" i="3"/>
  <c r="U315" i="3"/>
  <c r="T315" i="3"/>
  <c r="S315" i="3"/>
  <c r="V314" i="3"/>
  <c r="U314" i="3"/>
  <c r="T314" i="3"/>
  <c r="S314" i="3"/>
  <c r="V313" i="3"/>
  <c r="U313" i="3"/>
  <c r="T313" i="3"/>
  <c r="S313" i="3"/>
  <c r="V312" i="3"/>
  <c r="U312" i="3"/>
  <c r="T312" i="3"/>
  <c r="S312" i="3"/>
  <c r="V311" i="3"/>
  <c r="U311" i="3"/>
  <c r="T311" i="3"/>
  <c r="S311" i="3"/>
  <c r="V310" i="3"/>
  <c r="U310" i="3"/>
  <c r="T310" i="3"/>
  <c r="S310" i="3"/>
  <c r="V309" i="3"/>
  <c r="U309" i="3"/>
  <c r="T309" i="3"/>
  <c r="S309" i="3"/>
  <c r="V308" i="3"/>
  <c r="U308" i="3"/>
  <c r="T308" i="3"/>
  <c r="S308" i="3"/>
  <c r="V307" i="3"/>
  <c r="U307" i="3"/>
  <c r="T307" i="3"/>
  <c r="S307" i="3"/>
  <c r="V306" i="3"/>
  <c r="U306" i="3"/>
  <c r="T306" i="3"/>
  <c r="S306" i="3"/>
  <c r="V305" i="3"/>
  <c r="U305" i="3"/>
  <c r="T305" i="3"/>
  <c r="S305" i="3"/>
  <c r="V304" i="3"/>
  <c r="U304" i="3"/>
  <c r="T304" i="3"/>
  <c r="S304" i="3"/>
  <c r="V303" i="3"/>
  <c r="U303" i="3"/>
  <c r="T303" i="3"/>
  <c r="S303" i="3"/>
  <c r="V302" i="3"/>
  <c r="U302" i="3"/>
  <c r="T302" i="3"/>
  <c r="S302" i="3"/>
  <c r="V301" i="3"/>
  <c r="U301" i="3"/>
  <c r="T301" i="3"/>
  <c r="S301" i="3"/>
  <c r="V300" i="3"/>
  <c r="U300" i="3"/>
  <c r="T300" i="3"/>
  <c r="S300" i="3"/>
  <c r="V299" i="3"/>
  <c r="U299" i="3"/>
  <c r="T299" i="3"/>
  <c r="S299" i="3"/>
  <c r="V298" i="3"/>
  <c r="U298" i="3"/>
  <c r="T298" i="3"/>
  <c r="S298" i="3"/>
  <c r="V297" i="3"/>
  <c r="U297" i="3"/>
  <c r="T297" i="3"/>
  <c r="S297" i="3"/>
  <c r="V296" i="3"/>
  <c r="U296" i="3"/>
  <c r="T296" i="3"/>
  <c r="S296" i="3"/>
  <c r="V295" i="3"/>
  <c r="U295" i="3"/>
  <c r="T295" i="3"/>
  <c r="S295" i="3"/>
  <c r="V294" i="3"/>
  <c r="U294" i="3"/>
  <c r="T294" i="3"/>
  <c r="S294" i="3"/>
  <c r="V293" i="3"/>
  <c r="U293" i="3"/>
  <c r="T293" i="3"/>
  <c r="S293" i="3"/>
  <c r="V292" i="3"/>
  <c r="U292" i="3"/>
  <c r="T292" i="3"/>
  <c r="S292" i="3"/>
  <c r="V291" i="3"/>
  <c r="U291" i="3"/>
  <c r="T291" i="3"/>
  <c r="S291" i="3"/>
  <c r="V290" i="3"/>
  <c r="U290" i="3"/>
  <c r="T290" i="3"/>
  <c r="S290" i="3"/>
  <c r="V289" i="3"/>
  <c r="U289" i="3"/>
  <c r="T289" i="3"/>
  <c r="S289" i="3"/>
  <c r="V288" i="3"/>
  <c r="U288" i="3"/>
  <c r="T288" i="3"/>
  <c r="S288" i="3"/>
  <c r="V287" i="3"/>
  <c r="U287" i="3"/>
  <c r="T287" i="3"/>
  <c r="S287" i="3"/>
  <c r="V286" i="3"/>
  <c r="U286" i="3"/>
  <c r="T286" i="3"/>
  <c r="S286" i="3"/>
  <c r="V285" i="3"/>
  <c r="U285" i="3"/>
  <c r="T285" i="3"/>
  <c r="S285" i="3"/>
  <c r="V284" i="3"/>
  <c r="U284" i="3"/>
  <c r="T284" i="3"/>
  <c r="S284" i="3"/>
  <c r="V283" i="3"/>
  <c r="U283" i="3"/>
  <c r="T283" i="3"/>
  <c r="S283" i="3"/>
  <c r="V282" i="3"/>
  <c r="U282" i="3"/>
  <c r="T282" i="3"/>
  <c r="S282" i="3"/>
  <c r="V281" i="3"/>
  <c r="U281" i="3"/>
  <c r="T281" i="3"/>
  <c r="S281" i="3"/>
  <c r="V280" i="3"/>
  <c r="U280" i="3"/>
  <c r="T280" i="3"/>
  <c r="S280" i="3"/>
  <c r="V279" i="3"/>
  <c r="U279" i="3"/>
  <c r="T279" i="3"/>
  <c r="S279" i="3"/>
  <c r="V278" i="3"/>
  <c r="U278" i="3"/>
  <c r="T278" i="3"/>
  <c r="S278" i="3"/>
  <c r="V277" i="3"/>
  <c r="U277" i="3"/>
  <c r="T277" i="3"/>
  <c r="S277" i="3"/>
  <c r="V276" i="3"/>
  <c r="U276" i="3"/>
  <c r="T276" i="3"/>
  <c r="S276" i="3"/>
  <c r="V275" i="3"/>
  <c r="U275" i="3"/>
  <c r="T275" i="3"/>
  <c r="S275" i="3"/>
  <c r="V274" i="3"/>
  <c r="U274" i="3"/>
  <c r="T274" i="3"/>
  <c r="S274" i="3"/>
  <c r="V273" i="3"/>
  <c r="U273" i="3"/>
  <c r="T273" i="3"/>
  <c r="S273" i="3"/>
  <c r="V272" i="3"/>
  <c r="U272" i="3"/>
  <c r="T272" i="3"/>
  <c r="S272" i="3"/>
  <c r="V271" i="3"/>
  <c r="U271" i="3"/>
  <c r="T271" i="3"/>
  <c r="S271" i="3"/>
  <c r="V270" i="3"/>
  <c r="U270" i="3"/>
  <c r="T270" i="3"/>
  <c r="S270" i="3"/>
  <c r="V269" i="3"/>
  <c r="U269" i="3"/>
  <c r="T269" i="3"/>
  <c r="S269" i="3"/>
  <c r="V268" i="3"/>
  <c r="U268" i="3"/>
  <c r="T268" i="3"/>
  <c r="S268" i="3"/>
  <c r="V267" i="3"/>
  <c r="U267" i="3"/>
  <c r="T267" i="3"/>
  <c r="S267" i="3"/>
  <c r="V266" i="3"/>
  <c r="U266" i="3"/>
  <c r="T266" i="3"/>
  <c r="S266" i="3"/>
  <c r="V265" i="3"/>
  <c r="U265" i="3"/>
  <c r="T265" i="3"/>
  <c r="S265" i="3"/>
  <c r="V264" i="3"/>
  <c r="U264" i="3"/>
  <c r="T264" i="3"/>
  <c r="S264" i="3"/>
  <c r="V263" i="3"/>
  <c r="U263" i="3"/>
  <c r="T263" i="3"/>
  <c r="S263" i="3"/>
  <c r="V262" i="3"/>
  <c r="U262" i="3"/>
  <c r="T262" i="3"/>
  <c r="S262" i="3"/>
  <c r="V261" i="3"/>
  <c r="U261" i="3"/>
  <c r="T261" i="3"/>
  <c r="S261" i="3"/>
  <c r="V260" i="3"/>
  <c r="U260" i="3"/>
  <c r="T260" i="3"/>
  <c r="S260" i="3"/>
  <c r="V259" i="3"/>
  <c r="U259" i="3"/>
  <c r="T259" i="3"/>
  <c r="S259" i="3"/>
  <c r="V258" i="3"/>
  <c r="U258" i="3"/>
  <c r="T258" i="3"/>
  <c r="S258" i="3"/>
  <c r="V257" i="3"/>
  <c r="U257" i="3"/>
  <c r="T257" i="3"/>
  <c r="S257" i="3"/>
  <c r="V256" i="3"/>
  <c r="U256" i="3"/>
  <c r="T256" i="3"/>
  <c r="S256" i="3"/>
  <c r="V255" i="3"/>
  <c r="U255" i="3"/>
  <c r="T255" i="3"/>
  <c r="S255" i="3"/>
  <c r="V254" i="3"/>
  <c r="U254" i="3"/>
  <c r="T254" i="3"/>
  <c r="S254" i="3"/>
  <c r="V253" i="3"/>
  <c r="U253" i="3"/>
  <c r="T253" i="3"/>
  <c r="S253" i="3"/>
  <c r="V252" i="3"/>
  <c r="U252" i="3"/>
  <c r="T252" i="3"/>
  <c r="S252" i="3"/>
  <c r="V251" i="3"/>
  <c r="U251" i="3"/>
  <c r="T251" i="3"/>
  <c r="S251" i="3"/>
  <c r="V250" i="3"/>
  <c r="U250" i="3"/>
  <c r="T250" i="3"/>
  <c r="S250" i="3"/>
  <c r="V249" i="3"/>
  <c r="U249" i="3"/>
  <c r="T249" i="3"/>
  <c r="S249" i="3"/>
  <c r="V248" i="3"/>
  <c r="U248" i="3"/>
  <c r="T248" i="3"/>
  <c r="S248" i="3"/>
  <c r="V247" i="3"/>
  <c r="U247" i="3"/>
  <c r="T247" i="3"/>
  <c r="S247" i="3"/>
  <c r="V246" i="3"/>
  <c r="U246" i="3"/>
  <c r="T246" i="3"/>
  <c r="S246" i="3"/>
  <c r="V245" i="3"/>
  <c r="U245" i="3"/>
  <c r="T245" i="3"/>
  <c r="S245" i="3"/>
  <c r="V244" i="3"/>
  <c r="U244" i="3"/>
  <c r="T244" i="3"/>
  <c r="S244" i="3"/>
  <c r="V243" i="3"/>
  <c r="U243" i="3"/>
  <c r="T243" i="3"/>
  <c r="S243" i="3"/>
  <c r="V242" i="3"/>
  <c r="U242" i="3"/>
  <c r="T242" i="3"/>
  <c r="S242" i="3"/>
  <c r="V241" i="3"/>
  <c r="U241" i="3"/>
  <c r="T241" i="3"/>
  <c r="S241" i="3"/>
  <c r="V240" i="3"/>
  <c r="U240" i="3"/>
  <c r="T240" i="3"/>
  <c r="S240" i="3"/>
  <c r="V239" i="3"/>
  <c r="U239" i="3"/>
  <c r="T239" i="3"/>
  <c r="S239" i="3"/>
  <c r="V238" i="3"/>
  <c r="U238" i="3"/>
  <c r="T238" i="3"/>
  <c r="S238" i="3"/>
  <c r="V237" i="3"/>
  <c r="U237" i="3"/>
  <c r="T237" i="3"/>
  <c r="S237" i="3"/>
  <c r="V236" i="3"/>
  <c r="U236" i="3"/>
  <c r="T236" i="3"/>
  <c r="S236" i="3"/>
  <c r="V235" i="3"/>
  <c r="U235" i="3"/>
  <c r="T235" i="3"/>
  <c r="S235" i="3"/>
  <c r="V234" i="3"/>
  <c r="U234" i="3"/>
  <c r="T234" i="3"/>
  <c r="S234" i="3"/>
  <c r="V233" i="3"/>
  <c r="U233" i="3"/>
  <c r="T233" i="3"/>
  <c r="S233" i="3"/>
  <c r="V232" i="3"/>
  <c r="U232" i="3"/>
  <c r="T232" i="3"/>
  <c r="S232" i="3"/>
  <c r="V231" i="3"/>
  <c r="U231" i="3"/>
  <c r="T231" i="3"/>
  <c r="S231" i="3"/>
  <c r="V230" i="3"/>
  <c r="U230" i="3"/>
  <c r="T230" i="3"/>
  <c r="S230" i="3"/>
  <c r="V229" i="3"/>
  <c r="U229" i="3"/>
  <c r="T229" i="3"/>
  <c r="S229" i="3"/>
  <c r="V228" i="3"/>
  <c r="U228" i="3"/>
  <c r="T228" i="3"/>
  <c r="S228" i="3"/>
  <c r="V227" i="3"/>
  <c r="U227" i="3"/>
  <c r="T227" i="3"/>
  <c r="S227" i="3"/>
  <c r="V226" i="3"/>
  <c r="U226" i="3"/>
  <c r="T226" i="3"/>
  <c r="S226" i="3"/>
  <c r="V225" i="3"/>
  <c r="U225" i="3"/>
  <c r="T225" i="3"/>
  <c r="S225" i="3"/>
  <c r="V224" i="3"/>
  <c r="U224" i="3"/>
  <c r="T224" i="3"/>
  <c r="S224" i="3"/>
  <c r="V223" i="3"/>
  <c r="U223" i="3"/>
  <c r="T223" i="3"/>
  <c r="S223" i="3"/>
  <c r="V222" i="3"/>
  <c r="U222" i="3"/>
  <c r="T222" i="3"/>
  <c r="S222" i="3"/>
  <c r="V221" i="3"/>
  <c r="U221" i="3"/>
  <c r="T221" i="3"/>
  <c r="S221" i="3"/>
  <c r="V220" i="3"/>
  <c r="U220" i="3"/>
  <c r="T220" i="3"/>
  <c r="S220" i="3"/>
  <c r="V219" i="3"/>
  <c r="U219" i="3"/>
  <c r="T219" i="3"/>
  <c r="S219" i="3"/>
  <c r="V218" i="3"/>
  <c r="U218" i="3"/>
  <c r="T218" i="3"/>
  <c r="S218" i="3"/>
  <c r="V217" i="3"/>
  <c r="U217" i="3"/>
  <c r="T217" i="3"/>
  <c r="S217" i="3"/>
  <c r="V216" i="3"/>
  <c r="U216" i="3"/>
  <c r="T216" i="3"/>
  <c r="S216" i="3"/>
  <c r="V215" i="3"/>
  <c r="U215" i="3"/>
  <c r="T215" i="3"/>
  <c r="S215" i="3"/>
  <c r="V214" i="3"/>
  <c r="U214" i="3"/>
  <c r="T214" i="3"/>
  <c r="S214" i="3"/>
  <c r="V213" i="3"/>
  <c r="U213" i="3"/>
  <c r="T213" i="3"/>
  <c r="S213" i="3"/>
  <c r="V212" i="3"/>
  <c r="U212" i="3"/>
  <c r="T212" i="3"/>
  <c r="S212" i="3"/>
  <c r="V211" i="3"/>
  <c r="U211" i="3"/>
  <c r="T211" i="3"/>
  <c r="S211" i="3"/>
  <c r="V210" i="3"/>
  <c r="U210" i="3"/>
  <c r="T210" i="3"/>
  <c r="S210" i="3"/>
  <c r="V209" i="3"/>
  <c r="U209" i="3"/>
  <c r="T209" i="3"/>
  <c r="S209" i="3"/>
  <c r="V208" i="3"/>
  <c r="U208" i="3"/>
  <c r="T208" i="3"/>
  <c r="S208" i="3"/>
  <c r="V207" i="3"/>
  <c r="U207" i="3"/>
  <c r="T207" i="3"/>
  <c r="S207" i="3"/>
  <c r="V206" i="3"/>
  <c r="U206" i="3"/>
  <c r="T206" i="3"/>
  <c r="S206" i="3"/>
  <c r="V205" i="3"/>
  <c r="U205" i="3"/>
  <c r="T205" i="3"/>
  <c r="S205" i="3"/>
  <c r="V204" i="3"/>
  <c r="U204" i="3"/>
  <c r="T204" i="3"/>
  <c r="S204" i="3"/>
  <c r="V203" i="3"/>
  <c r="U203" i="3"/>
  <c r="T203" i="3"/>
  <c r="S203" i="3"/>
  <c r="V202" i="3"/>
  <c r="U202" i="3"/>
  <c r="T202" i="3"/>
  <c r="S202" i="3"/>
  <c r="V201" i="3"/>
  <c r="U201" i="3"/>
  <c r="T201" i="3"/>
  <c r="S201" i="3"/>
  <c r="V200" i="3"/>
  <c r="U200" i="3"/>
  <c r="T200" i="3"/>
  <c r="S200" i="3"/>
  <c r="V199" i="3"/>
  <c r="U199" i="3"/>
  <c r="T199" i="3"/>
  <c r="S199" i="3"/>
  <c r="V198" i="3"/>
  <c r="U198" i="3"/>
  <c r="T198" i="3"/>
  <c r="S198" i="3"/>
  <c r="V197" i="3"/>
  <c r="U197" i="3"/>
  <c r="T197" i="3"/>
  <c r="S197" i="3"/>
  <c r="V196" i="3"/>
  <c r="U196" i="3"/>
  <c r="T196" i="3"/>
  <c r="S196" i="3"/>
  <c r="V195" i="3"/>
  <c r="U195" i="3"/>
  <c r="T195" i="3"/>
  <c r="S195" i="3"/>
  <c r="V194" i="3"/>
  <c r="U194" i="3"/>
  <c r="T194" i="3"/>
  <c r="S194" i="3"/>
  <c r="V193" i="3"/>
  <c r="U193" i="3"/>
  <c r="T193" i="3"/>
  <c r="S193" i="3"/>
  <c r="V192" i="3"/>
  <c r="U192" i="3"/>
  <c r="T192" i="3"/>
  <c r="S192" i="3"/>
  <c r="V191" i="3"/>
  <c r="U191" i="3"/>
  <c r="T191" i="3"/>
  <c r="S191" i="3"/>
  <c r="V190" i="3"/>
  <c r="U190" i="3"/>
  <c r="T190" i="3"/>
  <c r="S190" i="3"/>
  <c r="V189" i="3"/>
  <c r="U189" i="3"/>
  <c r="T189" i="3"/>
  <c r="S189" i="3"/>
  <c r="V188" i="3"/>
  <c r="U188" i="3"/>
  <c r="T188" i="3"/>
  <c r="S188" i="3"/>
  <c r="V187" i="3"/>
  <c r="U187" i="3"/>
  <c r="T187" i="3"/>
  <c r="S187" i="3"/>
  <c r="V186" i="3"/>
  <c r="U186" i="3"/>
  <c r="T186" i="3"/>
  <c r="S186" i="3"/>
  <c r="V185" i="3"/>
  <c r="U185" i="3"/>
  <c r="T185" i="3"/>
  <c r="S185" i="3"/>
  <c r="V184" i="3"/>
  <c r="U184" i="3"/>
  <c r="T184" i="3"/>
  <c r="S184" i="3"/>
  <c r="V183" i="3"/>
  <c r="U183" i="3"/>
  <c r="T183" i="3"/>
  <c r="S183" i="3"/>
  <c r="V182" i="3"/>
  <c r="U182" i="3"/>
  <c r="T182" i="3"/>
  <c r="S182" i="3"/>
  <c r="V181" i="3"/>
  <c r="U181" i="3"/>
  <c r="T181" i="3"/>
  <c r="S181" i="3"/>
  <c r="V174" i="3"/>
  <c r="U174" i="3"/>
  <c r="T174" i="3"/>
  <c r="S174" i="3"/>
  <c r="V173" i="3"/>
  <c r="U173" i="3"/>
  <c r="T173" i="3"/>
  <c r="S173" i="3"/>
  <c r="V172" i="3"/>
  <c r="AA175" i="3" s="1"/>
  <c r="U172" i="3"/>
  <c r="Z175" i="3" s="1"/>
  <c r="T172" i="3"/>
  <c r="Y175" i="3" s="1"/>
  <c r="S172" i="3"/>
  <c r="V171" i="3"/>
  <c r="U171" i="3"/>
  <c r="T171" i="3"/>
  <c r="S171" i="3"/>
  <c r="V170" i="3"/>
  <c r="U170" i="3"/>
  <c r="T170" i="3"/>
  <c r="S170" i="3"/>
  <c r="V169" i="3"/>
  <c r="U169" i="3"/>
  <c r="T169" i="3"/>
  <c r="S169" i="3"/>
  <c r="V168" i="3"/>
  <c r="U168" i="3"/>
  <c r="T168" i="3"/>
  <c r="S168" i="3"/>
  <c r="V167" i="3"/>
  <c r="U167" i="3"/>
  <c r="T167" i="3"/>
  <c r="S167" i="3"/>
  <c r="V166" i="3"/>
  <c r="U166" i="3"/>
  <c r="T166" i="3"/>
  <c r="S166" i="3"/>
  <c r="V165" i="3"/>
  <c r="U165" i="3"/>
  <c r="T165" i="3"/>
  <c r="S165" i="3"/>
  <c r="V164" i="3"/>
  <c r="U164" i="3"/>
  <c r="T164" i="3"/>
  <c r="S164" i="3"/>
  <c r="V162" i="3"/>
  <c r="U162" i="3"/>
  <c r="T162" i="3"/>
  <c r="S162" i="3"/>
  <c r="V161" i="3"/>
  <c r="U161" i="3"/>
  <c r="T161" i="3"/>
  <c r="S161" i="3"/>
  <c r="V160" i="3"/>
  <c r="U160" i="3"/>
  <c r="T160" i="3"/>
  <c r="S160" i="3"/>
  <c r="V159" i="3"/>
  <c r="U159" i="3"/>
  <c r="T159" i="3"/>
  <c r="S159" i="3"/>
  <c r="V158" i="3"/>
  <c r="U158" i="3"/>
  <c r="T158" i="3"/>
  <c r="S158" i="3"/>
  <c r="V157" i="3"/>
  <c r="U157" i="3"/>
  <c r="T157" i="3"/>
  <c r="S157" i="3"/>
  <c r="V156" i="3"/>
  <c r="U156" i="3"/>
  <c r="T156" i="3"/>
  <c r="S156" i="3"/>
  <c r="V155" i="3"/>
  <c r="U155" i="3"/>
  <c r="T155" i="3"/>
  <c r="S155" i="3"/>
  <c r="V154" i="3"/>
  <c r="U154" i="3"/>
  <c r="T154" i="3"/>
  <c r="S154" i="3"/>
  <c r="V153" i="3"/>
  <c r="U153" i="3"/>
  <c r="T153" i="3"/>
  <c r="S153" i="3"/>
  <c r="V152" i="3"/>
  <c r="U152" i="3"/>
  <c r="T152" i="3"/>
  <c r="S152" i="3"/>
  <c r="V151" i="3"/>
  <c r="U151" i="3"/>
  <c r="T151" i="3"/>
  <c r="S151" i="3"/>
  <c r="V150" i="3"/>
  <c r="U150" i="3"/>
  <c r="T150" i="3"/>
  <c r="S150" i="3"/>
  <c r="V149" i="3"/>
  <c r="U149" i="3"/>
  <c r="T149" i="3"/>
  <c r="S149" i="3"/>
  <c r="V148" i="3"/>
  <c r="U148" i="3"/>
  <c r="T148" i="3"/>
  <c r="S148" i="3"/>
  <c r="V147" i="3"/>
  <c r="U147" i="3"/>
  <c r="T147" i="3"/>
  <c r="S147" i="3"/>
  <c r="V146" i="3"/>
  <c r="U146" i="3"/>
  <c r="T146" i="3"/>
  <c r="S146" i="3"/>
  <c r="V145" i="3"/>
  <c r="U145" i="3"/>
  <c r="T145" i="3"/>
  <c r="S145" i="3"/>
  <c r="V144" i="3"/>
  <c r="U144" i="3"/>
  <c r="T144" i="3"/>
  <c r="S144" i="3"/>
  <c r="V143" i="3"/>
  <c r="U143" i="3"/>
  <c r="T143" i="3"/>
  <c r="S143" i="3"/>
  <c r="V142" i="3"/>
  <c r="U142" i="3"/>
  <c r="T142" i="3"/>
  <c r="S142" i="3"/>
  <c r="V141" i="3"/>
  <c r="U141" i="3"/>
  <c r="T141" i="3"/>
  <c r="S141" i="3"/>
  <c r="V140" i="3"/>
  <c r="U140" i="3"/>
  <c r="T140" i="3"/>
  <c r="S140" i="3"/>
  <c r="V139" i="3"/>
  <c r="U139" i="3"/>
  <c r="T139" i="3"/>
  <c r="S139" i="3"/>
  <c r="V138" i="3"/>
  <c r="U138" i="3"/>
  <c r="T138" i="3"/>
  <c r="S138" i="3"/>
  <c r="V137" i="3"/>
  <c r="U137" i="3"/>
  <c r="T137" i="3"/>
  <c r="S137" i="3"/>
  <c r="V136" i="3"/>
  <c r="U136" i="3"/>
  <c r="T136" i="3"/>
  <c r="S136" i="3"/>
  <c r="V135" i="3"/>
  <c r="U135" i="3"/>
  <c r="T135" i="3"/>
  <c r="S135" i="3"/>
  <c r="V134" i="3"/>
  <c r="U134" i="3"/>
  <c r="T134" i="3"/>
  <c r="S134" i="3"/>
  <c r="V133" i="3"/>
  <c r="U133" i="3"/>
  <c r="T133" i="3"/>
  <c r="S133" i="3"/>
  <c r="V132" i="3"/>
  <c r="U132" i="3"/>
  <c r="T132" i="3"/>
  <c r="S132" i="3"/>
  <c r="V131" i="3"/>
  <c r="U131" i="3"/>
  <c r="T131" i="3"/>
  <c r="S131" i="3"/>
  <c r="V130" i="3"/>
  <c r="U130" i="3"/>
  <c r="T130" i="3"/>
  <c r="S130" i="3"/>
  <c r="V129" i="3"/>
  <c r="U129" i="3"/>
  <c r="T129" i="3"/>
  <c r="S129" i="3"/>
  <c r="V128" i="3"/>
  <c r="U128" i="3"/>
  <c r="T128" i="3"/>
  <c r="S128" i="3"/>
  <c r="V127" i="3"/>
  <c r="U127" i="3"/>
  <c r="T127" i="3"/>
  <c r="S127" i="3"/>
  <c r="V126" i="3"/>
  <c r="U126" i="3"/>
  <c r="T126" i="3"/>
  <c r="S126" i="3"/>
  <c r="V125" i="3"/>
  <c r="U125" i="3"/>
  <c r="T125" i="3"/>
  <c r="S125" i="3"/>
  <c r="V124" i="3"/>
  <c r="U124" i="3"/>
  <c r="T124" i="3"/>
  <c r="S124" i="3"/>
  <c r="V123" i="3"/>
  <c r="U123" i="3"/>
  <c r="T123" i="3"/>
  <c r="S123" i="3"/>
  <c r="V122" i="3"/>
  <c r="U122" i="3"/>
  <c r="T122" i="3"/>
  <c r="S122" i="3"/>
  <c r="V121" i="3"/>
  <c r="U121" i="3"/>
  <c r="T121" i="3"/>
  <c r="S121" i="3"/>
  <c r="V120" i="3"/>
  <c r="U120" i="3"/>
  <c r="T120" i="3"/>
  <c r="S120" i="3"/>
  <c r="V119" i="3"/>
  <c r="U119" i="3"/>
  <c r="T119" i="3"/>
  <c r="S119" i="3"/>
  <c r="V118" i="3"/>
  <c r="U118" i="3"/>
  <c r="T118" i="3"/>
  <c r="S118" i="3"/>
  <c r="V117" i="3"/>
  <c r="U117" i="3"/>
  <c r="T117" i="3"/>
  <c r="S117" i="3"/>
  <c r="V116" i="3"/>
  <c r="U116" i="3"/>
  <c r="T116" i="3"/>
  <c r="S116" i="3"/>
  <c r="V115" i="3"/>
  <c r="U115" i="3"/>
  <c r="T115" i="3"/>
  <c r="S115" i="3"/>
  <c r="V114" i="3"/>
  <c r="U114" i="3"/>
  <c r="T114" i="3"/>
  <c r="S114" i="3"/>
  <c r="V113" i="3"/>
  <c r="U113" i="3"/>
  <c r="T113" i="3"/>
  <c r="S113" i="3"/>
  <c r="V112" i="3"/>
  <c r="U112" i="3"/>
  <c r="T112" i="3"/>
  <c r="S112" i="3"/>
  <c r="V111" i="3"/>
  <c r="U111" i="3"/>
  <c r="T111" i="3"/>
  <c r="S111" i="3"/>
  <c r="V110" i="3"/>
  <c r="U110" i="3"/>
  <c r="T110" i="3"/>
  <c r="S110" i="3"/>
  <c r="V109" i="3"/>
  <c r="U109" i="3"/>
  <c r="T109" i="3"/>
  <c r="S109" i="3"/>
  <c r="V108" i="3"/>
  <c r="U108" i="3"/>
  <c r="T108" i="3"/>
  <c r="S108" i="3"/>
  <c r="V107" i="3"/>
  <c r="U107" i="3"/>
  <c r="T107" i="3"/>
  <c r="S107" i="3"/>
  <c r="V106" i="3"/>
  <c r="U106" i="3"/>
  <c r="T106" i="3"/>
  <c r="S106" i="3"/>
  <c r="V105" i="3"/>
  <c r="U105" i="3"/>
  <c r="T105" i="3"/>
  <c r="S105" i="3"/>
  <c r="V104" i="3"/>
  <c r="U104" i="3"/>
  <c r="T104" i="3"/>
  <c r="S104" i="3"/>
  <c r="V103" i="3"/>
  <c r="U103" i="3"/>
  <c r="T103" i="3"/>
  <c r="S103" i="3"/>
  <c r="V102" i="3"/>
  <c r="U102" i="3"/>
  <c r="T102" i="3"/>
  <c r="S102" i="3"/>
  <c r="V101" i="3"/>
  <c r="U101" i="3"/>
  <c r="T101" i="3"/>
  <c r="S101" i="3"/>
  <c r="V100" i="3"/>
  <c r="U100" i="3"/>
  <c r="T100" i="3"/>
  <c r="S100" i="3"/>
  <c r="V99" i="3"/>
  <c r="U99" i="3"/>
  <c r="T99" i="3"/>
  <c r="S99" i="3"/>
  <c r="V98" i="3"/>
  <c r="U98" i="3"/>
  <c r="T98" i="3"/>
  <c r="S98" i="3"/>
  <c r="V97" i="3"/>
  <c r="U97" i="3"/>
  <c r="T97" i="3"/>
  <c r="S97" i="3"/>
  <c r="V96" i="3"/>
  <c r="U96" i="3"/>
  <c r="T96" i="3"/>
  <c r="S96" i="3"/>
  <c r="V95" i="3"/>
  <c r="U95" i="3"/>
  <c r="T95" i="3"/>
  <c r="S95" i="3"/>
  <c r="V94" i="3"/>
  <c r="U94" i="3"/>
  <c r="T94" i="3"/>
  <c r="S94" i="3"/>
  <c r="V93" i="3"/>
  <c r="U93" i="3"/>
  <c r="T93" i="3"/>
  <c r="S93" i="3"/>
  <c r="V92" i="3"/>
  <c r="U92" i="3"/>
  <c r="T92" i="3"/>
  <c r="S92" i="3"/>
  <c r="V91" i="3"/>
  <c r="U91" i="3"/>
  <c r="T91" i="3"/>
  <c r="S91" i="3"/>
  <c r="V90" i="3"/>
  <c r="U90" i="3"/>
  <c r="T90" i="3"/>
  <c r="S90" i="3"/>
  <c r="V89" i="3"/>
  <c r="U89" i="3"/>
  <c r="T89" i="3"/>
  <c r="S89" i="3"/>
  <c r="V88" i="3"/>
  <c r="U88" i="3"/>
  <c r="T88" i="3"/>
  <c r="S88" i="3"/>
  <c r="V87" i="3"/>
  <c r="U87" i="3"/>
  <c r="T87" i="3"/>
  <c r="S87" i="3"/>
  <c r="V86" i="3"/>
  <c r="U86" i="3"/>
  <c r="T86" i="3"/>
  <c r="S86" i="3"/>
  <c r="V85" i="3"/>
  <c r="U85" i="3"/>
  <c r="T85" i="3"/>
  <c r="S85" i="3"/>
  <c r="V84" i="3"/>
  <c r="U84" i="3"/>
  <c r="T84" i="3"/>
  <c r="S84" i="3"/>
  <c r="V83" i="3"/>
  <c r="U83" i="3"/>
  <c r="T83" i="3"/>
  <c r="S83" i="3"/>
  <c r="V82" i="3"/>
  <c r="U82" i="3"/>
  <c r="T82" i="3"/>
  <c r="S82" i="3"/>
  <c r="V81" i="3"/>
  <c r="U81" i="3"/>
  <c r="T81" i="3"/>
  <c r="S81" i="3"/>
  <c r="V80" i="3"/>
  <c r="U80" i="3"/>
  <c r="T80" i="3"/>
  <c r="S80" i="3"/>
  <c r="V79" i="3"/>
  <c r="U79" i="3"/>
  <c r="T79" i="3"/>
  <c r="S79" i="3"/>
  <c r="V78" i="3"/>
  <c r="U78" i="3"/>
  <c r="T78" i="3"/>
  <c r="S78" i="3"/>
  <c r="V77" i="3"/>
  <c r="U77" i="3"/>
  <c r="T77" i="3"/>
  <c r="S77" i="3"/>
  <c r="V76" i="3"/>
  <c r="U76" i="3"/>
  <c r="T76" i="3"/>
  <c r="S76" i="3"/>
  <c r="V75" i="3"/>
  <c r="U75" i="3"/>
  <c r="T75" i="3"/>
  <c r="S75" i="3"/>
  <c r="V74" i="3"/>
  <c r="U74" i="3"/>
  <c r="T74" i="3"/>
  <c r="S74" i="3"/>
  <c r="V73" i="3"/>
  <c r="U73" i="3"/>
  <c r="T73" i="3"/>
  <c r="S73" i="3"/>
  <c r="V72" i="3"/>
  <c r="U72" i="3"/>
  <c r="T72" i="3"/>
  <c r="S72" i="3"/>
  <c r="V71" i="3"/>
  <c r="U71" i="3"/>
  <c r="T71" i="3"/>
  <c r="S71" i="3"/>
  <c r="V70" i="3"/>
  <c r="U70" i="3"/>
  <c r="T70" i="3"/>
  <c r="S70" i="3"/>
  <c r="V69" i="3"/>
  <c r="U69" i="3"/>
  <c r="T69" i="3"/>
  <c r="S69" i="3"/>
  <c r="V68" i="3"/>
  <c r="U68" i="3"/>
  <c r="T68" i="3"/>
  <c r="S68" i="3"/>
  <c r="V67" i="3"/>
  <c r="U67" i="3"/>
  <c r="T67" i="3"/>
  <c r="S67" i="3"/>
  <c r="V66" i="3"/>
  <c r="U66" i="3"/>
  <c r="T66" i="3"/>
  <c r="S66" i="3"/>
  <c r="V65" i="3"/>
  <c r="U65" i="3"/>
  <c r="T65" i="3"/>
  <c r="S65" i="3"/>
  <c r="V64" i="3"/>
  <c r="U64" i="3"/>
  <c r="T64" i="3"/>
  <c r="S64" i="3"/>
  <c r="V63" i="3"/>
  <c r="U63" i="3"/>
  <c r="T63" i="3"/>
  <c r="S63" i="3"/>
  <c r="V62" i="3"/>
  <c r="U62" i="3"/>
  <c r="T62" i="3"/>
  <c r="S62" i="3"/>
  <c r="V61" i="3"/>
  <c r="U61" i="3"/>
  <c r="T61" i="3"/>
  <c r="S61" i="3"/>
  <c r="V60" i="3"/>
  <c r="U60" i="3"/>
  <c r="T60" i="3"/>
  <c r="S60" i="3"/>
  <c r="V59" i="3"/>
  <c r="U59" i="3"/>
  <c r="T59" i="3"/>
  <c r="S59" i="3"/>
  <c r="V58" i="3"/>
  <c r="U58" i="3"/>
  <c r="T58" i="3"/>
  <c r="S58" i="3"/>
  <c r="V57" i="3"/>
  <c r="U57" i="3"/>
  <c r="T57" i="3"/>
  <c r="S57" i="3"/>
  <c r="V56" i="3"/>
  <c r="U56" i="3"/>
  <c r="T56" i="3"/>
  <c r="S56" i="3"/>
  <c r="V55" i="3"/>
  <c r="U55" i="3"/>
  <c r="T55" i="3"/>
  <c r="S55" i="3"/>
  <c r="V54" i="3"/>
  <c r="U54" i="3"/>
  <c r="T54" i="3"/>
  <c r="S54" i="3"/>
  <c r="V53" i="3"/>
  <c r="U53" i="3"/>
  <c r="T53" i="3"/>
  <c r="S53" i="3"/>
  <c r="V52" i="3"/>
  <c r="U52" i="3"/>
  <c r="T52" i="3"/>
  <c r="S52" i="3"/>
  <c r="V51" i="3"/>
  <c r="U51" i="3"/>
  <c r="T51" i="3"/>
  <c r="S51" i="3"/>
  <c r="V50" i="3"/>
  <c r="U50" i="3"/>
  <c r="T50" i="3"/>
  <c r="S50" i="3"/>
  <c r="V49" i="3"/>
  <c r="U49" i="3"/>
  <c r="T49" i="3"/>
  <c r="S49" i="3"/>
  <c r="V48" i="3"/>
  <c r="U48" i="3"/>
  <c r="T48" i="3"/>
  <c r="S48" i="3"/>
  <c r="V47" i="3"/>
  <c r="U47" i="3"/>
  <c r="T47" i="3"/>
  <c r="S47" i="3"/>
  <c r="V46" i="3"/>
  <c r="U46" i="3"/>
  <c r="T46" i="3"/>
  <c r="S46" i="3"/>
  <c r="V45" i="3"/>
  <c r="U45" i="3"/>
  <c r="T45" i="3"/>
  <c r="S45" i="3"/>
  <c r="V44" i="3"/>
  <c r="U44" i="3"/>
  <c r="T44" i="3"/>
  <c r="S44" i="3"/>
  <c r="V43" i="3"/>
  <c r="U43" i="3"/>
  <c r="T43" i="3"/>
  <c r="S43" i="3"/>
  <c r="V42" i="3"/>
  <c r="U42" i="3"/>
  <c r="T42" i="3"/>
  <c r="S42" i="3"/>
  <c r="V41" i="3"/>
  <c r="U41" i="3"/>
  <c r="T41" i="3"/>
  <c r="S41" i="3"/>
  <c r="V40" i="3"/>
  <c r="U40" i="3"/>
  <c r="T40" i="3"/>
  <c r="S40" i="3"/>
  <c r="V39" i="3"/>
  <c r="U39" i="3"/>
  <c r="T39" i="3"/>
  <c r="S39" i="3"/>
  <c r="V38" i="3"/>
  <c r="U38" i="3"/>
  <c r="T38" i="3"/>
  <c r="S38" i="3"/>
  <c r="V37" i="3"/>
  <c r="U37" i="3"/>
  <c r="T37" i="3"/>
  <c r="S37" i="3"/>
  <c r="V36" i="3"/>
  <c r="U36" i="3"/>
  <c r="T36" i="3"/>
  <c r="S36" i="3"/>
  <c r="V35" i="3"/>
  <c r="U35" i="3"/>
  <c r="T35" i="3"/>
  <c r="S35" i="3"/>
  <c r="V34" i="3"/>
  <c r="U34" i="3"/>
  <c r="T34" i="3"/>
  <c r="S34" i="3"/>
  <c r="V33" i="3"/>
  <c r="U33" i="3"/>
  <c r="T33" i="3"/>
  <c r="S33" i="3"/>
  <c r="V32" i="3"/>
  <c r="U32" i="3"/>
  <c r="T32" i="3"/>
  <c r="S32" i="3"/>
  <c r="V31" i="3"/>
  <c r="U31" i="3"/>
  <c r="T31" i="3"/>
  <c r="S31" i="3"/>
  <c r="V30" i="3"/>
  <c r="U30" i="3"/>
  <c r="T30" i="3"/>
  <c r="S30" i="3"/>
  <c r="V29" i="3"/>
  <c r="U29" i="3"/>
  <c r="T29" i="3"/>
  <c r="S29" i="3"/>
  <c r="V28" i="3"/>
  <c r="U28" i="3"/>
  <c r="T28" i="3"/>
  <c r="S28" i="3"/>
  <c r="V27" i="3"/>
  <c r="U27" i="3"/>
  <c r="T27" i="3"/>
  <c r="S27" i="3"/>
  <c r="V26" i="3"/>
  <c r="AA25" i="3" s="1"/>
  <c r="U26" i="3"/>
  <c r="Z25" i="3" s="1"/>
  <c r="T26" i="3"/>
  <c r="S26" i="3"/>
  <c r="X25" i="3" s="1"/>
  <c r="V25" i="3"/>
  <c r="U25" i="3"/>
  <c r="T25" i="3"/>
  <c r="S25" i="3"/>
  <c r="S23" i="3"/>
  <c r="V24" i="3"/>
  <c r="U24" i="3"/>
  <c r="T24" i="3"/>
  <c r="S24" i="3"/>
  <c r="V23" i="3"/>
  <c r="U23" i="3"/>
  <c r="T23" i="3"/>
  <c r="V22" i="3"/>
  <c r="U22" i="3"/>
  <c r="T22" i="3"/>
  <c r="S22" i="3"/>
  <c r="V21" i="3"/>
  <c r="U21" i="3"/>
  <c r="T21" i="3"/>
  <c r="S21" i="3"/>
  <c r="V20" i="3"/>
  <c r="U20" i="3"/>
  <c r="T20" i="3"/>
  <c r="S20" i="3"/>
  <c r="V19" i="3"/>
  <c r="U19" i="3"/>
  <c r="T19" i="3"/>
  <c r="S19" i="3"/>
  <c r="V18" i="3"/>
  <c r="U18" i="3"/>
  <c r="T18" i="3"/>
  <c r="S18" i="3"/>
  <c r="V17" i="3"/>
  <c r="U17" i="3"/>
  <c r="T17" i="3"/>
  <c r="S17" i="3"/>
  <c r="V16" i="3"/>
  <c r="U16" i="3"/>
  <c r="T16" i="3"/>
  <c r="S16" i="3"/>
  <c r="V15" i="3"/>
  <c r="U15" i="3"/>
  <c r="T15" i="3"/>
  <c r="S15" i="3"/>
  <c r="V14" i="3"/>
  <c r="U14" i="3"/>
  <c r="T14" i="3"/>
  <c r="S14" i="3"/>
  <c r="V13" i="3"/>
  <c r="U13" i="3"/>
  <c r="T13" i="3"/>
  <c r="S13" i="3"/>
  <c r="V12" i="3"/>
  <c r="U12" i="3"/>
  <c r="T12" i="3"/>
  <c r="S12" i="3"/>
  <c r="V11" i="3"/>
  <c r="U11" i="3"/>
  <c r="T11" i="3"/>
  <c r="S11" i="3"/>
  <c r="V10" i="3"/>
  <c r="U10" i="3"/>
  <c r="T10" i="3"/>
  <c r="S10" i="3"/>
  <c r="V9" i="3"/>
  <c r="U9" i="3"/>
  <c r="T9" i="3"/>
  <c r="S9" i="3"/>
  <c r="V8" i="3"/>
  <c r="U8" i="3"/>
  <c r="T8" i="3"/>
  <c r="S8" i="3"/>
  <c r="V7" i="3"/>
  <c r="U7" i="3"/>
  <c r="T7" i="3"/>
  <c r="S7" i="3"/>
  <c r="V6" i="3"/>
  <c r="U6" i="3"/>
  <c r="T6" i="3"/>
  <c r="S6" i="3"/>
  <c r="V5" i="3"/>
  <c r="U5" i="3"/>
  <c r="T5" i="3"/>
  <c r="S5" i="3"/>
  <c r="V4" i="3"/>
  <c r="U4" i="3"/>
  <c r="T4" i="3"/>
  <c r="S4" i="3"/>
  <c r="V3" i="3"/>
  <c r="U3" i="3"/>
  <c r="T3" i="3"/>
  <c r="S3" i="3"/>
  <c r="W153" i="3" l="1"/>
  <c r="W155" i="3"/>
  <c r="W156" i="3"/>
  <c r="W157" i="3"/>
  <c r="W161" i="3"/>
  <c r="W162" i="3"/>
  <c r="W165" i="3"/>
  <c r="W166" i="3"/>
  <c r="W167" i="3"/>
  <c r="W168" i="3"/>
  <c r="W183" i="3"/>
  <c r="W184" i="3"/>
  <c r="W454" i="3"/>
  <c r="W455" i="3"/>
  <c r="W456" i="3"/>
  <c r="W458" i="3"/>
  <c r="W459" i="3"/>
  <c r="W460" i="3"/>
  <c r="W461" i="3"/>
  <c r="W462" i="3"/>
  <c r="W463" i="3"/>
  <c r="W464" i="3"/>
  <c r="W465" i="3"/>
  <c r="W466" i="3"/>
  <c r="W467" i="3"/>
  <c r="W468" i="3"/>
  <c r="W469" i="3"/>
  <c r="W470" i="3"/>
  <c r="W471" i="3"/>
  <c r="W472" i="3"/>
  <c r="W473" i="3"/>
  <c r="W474" i="3"/>
  <c r="W475" i="3"/>
  <c r="W476" i="3"/>
  <c r="W477" i="3"/>
  <c r="W478" i="3"/>
  <c r="W479" i="3"/>
  <c r="W480" i="3"/>
  <c r="W481" i="3"/>
  <c r="W482" i="3"/>
  <c r="W483" i="3"/>
  <c r="W485" i="3"/>
  <c r="W486" i="3"/>
  <c r="W487" i="3"/>
  <c r="W488" i="3"/>
  <c r="W489" i="3"/>
  <c r="W490" i="3"/>
  <c r="W491" i="3"/>
  <c r="W492" i="3"/>
  <c r="W495" i="3"/>
  <c r="W496" i="3"/>
  <c r="W503" i="3"/>
  <c r="W504" i="3"/>
  <c r="W508" i="3"/>
  <c r="W512" i="3"/>
  <c r="W513" i="3"/>
  <c r="W514" i="3"/>
  <c r="W515" i="3"/>
  <c r="W516" i="3"/>
  <c r="W517" i="3"/>
  <c r="W518" i="3"/>
  <c r="W519" i="3"/>
  <c r="W520" i="3"/>
  <c r="W521" i="3"/>
  <c r="W522" i="3"/>
  <c r="W523" i="3"/>
  <c r="W524" i="3"/>
  <c r="W525" i="3"/>
  <c r="W526" i="3"/>
  <c r="W527" i="3"/>
  <c r="W528" i="3"/>
  <c r="W529" i="3"/>
  <c r="W530" i="3"/>
  <c r="W531" i="3"/>
  <c r="W532" i="3"/>
  <c r="W533" i="3"/>
  <c r="W534" i="3"/>
  <c r="W535" i="3"/>
  <c r="W536" i="3"/>
  <c r="W537" i="3"/>
  <c r="W538" i="3"/>
  <c r="W539" i="3"/>
  <c r="W540" i="3"/>
  <c r="W541" i="3"/>
  <c r="W542" i="3"/>
  <c r="W543" i="3"/>
  <c r="W544" i="3"/>
  <c r="W545" i="3"/>
  <c r="W546" i="3"/>
  <c r="W547" i="3"/>
  <c r="W548" i="3"/>
  <c r="W549" i="3"/>
  <c r="W550" i="3"/>
  <c r="W551" i="3"/>
  <c r="W552" i="3"/>
  <c r="W553" i="3"/>
  <c r="W554" i="3"/>
  <c r="W555" i="3"/>
  <c r="W556" i="3"/>
  <c r="W557" i="3"/>
  <c r="W558" i="3"/>
  <c r="W559" i="3"/>
  <c r="W560" i="3"/>
  <c r="W561" i="3"/>
  <c r="W562" i="3"/>
  <c r="W563" i="3"/>
  <c r="W564" i="3"/>
  <c r="W565" i="3"/>
  <c r="W566" i="3"/>
  <c r="W567" i="3"/>
  <c r="W568" i="3"/>
  <c r="W569" i="3"/>
  <c r="W570" i="3"/>
  <c r="W571" i="3"/>
  <c r="W572" i="3"/>
  <c r="W573" i="3"/>
  <c r="W574" i="3"/>
  <c r="W575" i="3"/>
  <c r="W576" i="3"/>
  <c r="W577" i="3"/>
  <c r="W578" i="3"/>
  <c r="W579" i="3"/>
  <c r="W580" i="3"/>
  <c r="W581" i="3"/>
  <c r="W582" i="3"/>
  <c r="W583" i="3"/>
  <c r="W584" i="3"/>
  <c r="W585" i="3"/>
  <c r="W586" i="3"/>
  <c r="W587" i="3"/>
  <c r="W588" i="3"/>
  <c r="W589" i="3"/>
  <c r="W590" i="3"/>
  <c r="W591" i="3"/>
  <c r="W592" i="3"/>
  <c r="W593" i="3"/>
  <c r="W594" i="3"/>
  <c r="W169" i="3"/>
  <c r="W171" i="3"/>
  <c r="W173" i="3"/>
  <c r="W595" i="3"/>
  <c r="W596" i="3"/>
  <c r="W597" i="3"/>
  <c r="W598" i="3"/>
  <c r="W599" i="3"/>
  <c r="W600" i="3"/>
  <c r="W601" i="3"/>
  <c r="W602" i="3"/>
  <c r="W603" i="3"/>
  <c r="W631" i="3"/>
  <c r="W632" i="3"/>
  <c r="W633" i="3"/>
  <c r="W634" i="3"/>
  <c r="W635" i="3"/>
  <c r="W636" i="3"/>
  <c r="W637" i="3"/>
  <c r="W638" i="3"/>
  <c r="W639" i="3"/>
  <c r="W640" i="3"/>
  <c r="W641" i="3"/>
  <c r="W642" i="3"/>
  <c r="W643" i="3"/>
  <c r="W644" i="3"/>
  <c r="W645" i="3"/>
  <c r="W646" i="3"/>
  <c r="W647" i="3"/>
  <c r="W648" i="3"/>
  <c r="W649" i="3"/>
  <c r="W650" i="3"/>
  <c r="W651" i="3"/>
  <c r="W652" i="3"/>
  <c r="W653" i="3"/>
  <c r="W654" i="3"/>
  <c r="W655" i="3"/>
  <c r="W656" i="3"/>
  <c r="W657" i="3"/>
  <c r="W658" i="3"/>
  <c r="W659" i="3"/>
  <c r="W660" i="3"/>
  <c r="W661" i="3"/>
  <c r="W662" i="3"/>
  <c r="W663" i="3"/>
  <c r="W664" i="3"/>
  <c r="W665" i="3"/>
  <c r="W666" i="3"/>
  <c r="W667" i="3"/>
  <c r="W668" i="3"/>
  <c r="W669" i="3"/>
  <c r="W670" i="3"/>
  <c r="W671" i="3"/>
  <c r="W672" i="3"/>
  <c r="W673" i="3"/>
  <c r="W674" i="3"/>
  <c r="W675" i="3"/>
  <c r="W676" i="3"/>
  <c r="W677" i="3"/>
  <c r="W678" i="3"/>
  <c r="W679" i="3"/>
  <c r="W680" i="3"/>
  <c r="W681" i="3"/>
  <c r="W682" i="3"/>
  <c r="W172" i="3"/>
  <c r="X175" i="3"/>
  <c r="W28" i="3"/>
  <c r="W31" i="3"/>
  <c r="W33" i="3"/>
  <c r="W36" i="3"/>
  <c r="W38" i="3"/>
  <c r="W41" i="3"/>
  <c r="W43" i="3"/>
  <c r="W46" i="3"/>
  <c r="W49" i="3"/>
  <c r="W51" i="3"/>
  <c r="W54" i="3"/>
  <c r="W56" i="3"/>
  <c r="W59" i="3"/>
  <c r="W61" i="3"/>
  <c r="W64" i="3"/>
  <c r="W67" i="3"/>
  <c r="W69" i="3"/>
  <c r="W72" i="3"/>
  <c r="W74" i="3"/>
  <c r="W77" i="3"/>
  <c r="W79" i="3"/>
  <c r="W82" i="3"/>
  <c r="W84" i="3"/>
  <c r="W87" i="3"/>
  <c r="W90" i="3"/>
  <c r="W92" i="3"/>
  <c r="W95" i="3"/>
  <c r="W98" i="3"/>
  <c r="W101" i="3"/>
  <c r="W103" i="3"/>
  <c r="W106" i="3"/>
  <c r="W109" i="3"/>
  <c r="W112" i="3"/>
  <c r="W117" i="3"/>
  <c r="W119" i="3"/>
  <c r="W124" i="3"/>
  <c r="W130" i="3"/>
  <c r="W133" i="3"/>
  <c r="W134" i="3"/>
  <c r="W135" i="3"/>
  <c r="W136" i="3"/>
  <c r="W137" i="3"/>
  <c r="W139" i="3"/>
  <c r="W140" i="3"/>
  <c r="W141" i="3"/>
  <c r="W145" i="3"/>
  <c r="W146" i="3"/>
  <c r="W149" i="3"/>
  <c r="W150" i="3"/>
  <c r="W152" i="3"/>
  <c r="W604" i="3"/>
  <c r="W605" i="3"/>
  <c r="W606" i="3"/>
  <c r="W607" i="3"/>
  <c r="W608" i="3"/>
  <c r="W609" i="3"/>
  <c r="W610" i="3"/>
  <c r="W611" i="3"/>
  <c r="W612" i="3"/>
  <c r="W613" i="3"/>
  <c r="W614" i="3"/>
  <c r="W615" i="3"/>
  <c r="W616" i="3"/>
  <c r="W617" i="3"/>
  <c r="W618" i="3"/>
  <c r="W619" i="3"/>
  <c r="W620" i="3"/>
  <c r="W621" i="3"/>
  <c r="W622" i="3"/>
  <c r="W623" i="3"/>
  <c r="W624" i="3"/>
  <c r="W625" i="3"/>
  <c r="W626" i="3"/>
  <c r="W627" i="3"/>
  <c r="W628" i="3"/>
  <c r="W629" i="3"/>
  <c r="W630" i="3"/>
  <c r="W29" i="3"/>
  <c r="W30" i="3"/>
  <c r="W32" i="3"/>
  <c r="W34" i="3"/>
  <c r="W35" i="3"/>
  <c r="W37" i="3"/>
  <c r="W39" i="3"/>
  <c r="W40" i="3"/>
  <c r="W42" i="3"/>
  <c r="W44" i="3"/>
  <c r="W45" i="3"/>
  <c r="W47" i="3"/>
  <c r="W48" i="3"/>
  <c r="W50" i="3"/>
  <c r="W52" i="3"/>
  <c r="W53" i="3"/>
  <c r="W55" i="3"/>
  <c r="W57" i="3"/>
  <c r="W58" i="3"/>
  <c r="W60" i="3"/>
  <c r="W62" i="3"/>
  <c r="W63" i="3"/>
  <c r="W65" i="3"/>
  <c r="W66" i="3"/>
  <c r="W68" i="3"/>
  <c r="W70" i="3"/>
  <c r="W71" i="3"/>
  <c r="W73" i="3"/>
  <c r="W75" i="3"/>
  <c r="W76" i="3"/>
  <c r="W78" i="3"/>
  <c r="W80" i="3"/>
  <c r="W81" i="3"/>
  <c r="W83" i="3"/>
  <c r="W85" i="3"/>
  <c r="W86" i="3"/>
  <c r="W88" i="3"/>
  <c r="W89" i="3"/>
  <c r="W91" i="3"/>
  <c r="W93" i="3"/>
  <c r="W94" i="3"/>
  <c r="W96" i="3"/>
  <c r="W97" i="3"/>
  <c r="W99" i="3"/>
  <c r="W100" i="3"/>
  <c r="W102" i="3"/>
  <c r="W104" i="3"/>
  <c r="W105" i="3"/>
  <c r="W107" i="3"/>
  <c r="W108" i="3"/>
  <c r="W110" i="3"/>
  <c r="W111" i="3"/>
  <c r="W113" i="3"/>
  <c r="W118" i="3"/>
  <c r="W120" i="3"/>
  <c r="W121" i="3"/>
  <c r="W123" i="3"/>
  <c r="W125" i="3"/>
  <c r="W129" i="3"/>
  <c r="W151" i="3"/>
  <c r="W511" i="3"/>
  <c r="W507" i="3"/>
  <c r="W505" i="3"/>
  <c r="W506" i="3"/>
  <c r="U941" i="3"/>
  <c r="U942" i="3" s="1"/>
  <c r="W187" i="3"/>
  <c r="W188" i="3"/>
  <c r="W189" i="3"/>
  <c r="W190" i="3"/>
  <c r="W191" i="3"/>
  <c r="W192" i="3"/>
  <c r="W193" i="3"/>
  <c r="W194" i="3"/>
  <c r="W195" i="3"/>
  <c r="W196" i="3"/>
  <c r="W197" i="3"/>
  <c r="W198" i="3"/>
  <c r="W199" i="3"/>
  <c r="W200" i="3"/>
  <c r="W201" i="3"/>
  <c r="W202" i="3"/>
  <c r="W203" i="3"/>
  <c r="W204" i="3"/>
  <c r="W205" i="3"/>
  <c r="W206" i="3"/>
  <c r="W207" i="3"/>
  <c r="W208" i="3"/>
  <c r="W209" i="3"/>
  <c r="W210" i="3"/>
  <c r="W211" i="3"/>
  <c r="W212" i="3"/>
  <c r="W213" i="3"/>
  <c r="W214" i="3"/>
  <c r="W215" i="3"/>
  <c r="W216" i="3"/>
  <c r="W217" i="3"/>
  <c r="W218" i="3"/>
  <c r="W219" i="3"/>
  <c r="W220" i="3"/>
  <c r="W221" i="3"/>
  <c r="W222" i="3"/>
  <c r="W223" i="3"/>
  <c r="W224" i="3"/>
  <c r="W225" i="3"/>
  <c r="W226" i="3"/>
  <c r="W227" i="3"/>
  <c r="W228" i="3"/>
  <c r="W229" i="3"/>
  <c r="W230" i="3"/>
  <c r="W231" i="3"/>
  <c r="W232" i="3"/>
  <c r="W233" i="3"/>
  <c r="W234" i="3"/>
  <c r="W235" i="3"/>
  <c r="W236" i="3"/>
  <c r="W237" i="3"/>
  <c r="W238" i="3"/>
  <c r="W239" i="3"/>
  <c r="W240" i="3"/>
  <c r="W241" i="3"/>
  <c r="W242" i="3"/>
  <c r="W243" i="3"/>
  <c r="W244" i="3"/>
  <c r="W245" i="3"/>
  <c r="W246" i="3"/>
  <c r="W247" i="3"/>
  <c r="W248" i="3"/>
  <c r="W249" i="3"/>
  <c r="W250" i="3"/>
  <c r="W251" i="3"/>
  <c r="W252" i="3"/>
  <c r="W253" i="3"/>
  <c r="W254" i="3"/>
  <c r="W256" i="3"/>
  <c r="W257" i="3"/>
  <c r="W258" i="3"/>
  <c r="W262" i="3"/>
  <c r="W263" i="3"/>
  <c r="W264" i="3"/>
  <c r="W266" i="3"/>
  <c r="W267" i="3"/>
  <c r="W268" i="3"/>
  <c r="W269" i="3"/>
  <c r="W270" i="3"/>
  <c r="W273" i="3"/>
  <c r="W274" i="3"/>
  <c r="W278" i="3"/>
  <c r="W279" i="3"/>
  <c r="W280" i="3"/>
  <c r="W282" i="3"/>
  <c r="W283" i="3"/>
  <c r="W284" i="3"/>
  <c r="W285" i="3"/>
  <c r="W286" i="3"/>
  <c r="W289" i="3"/>
  <c r="W290" i="3"/>
  <c r="W294" i="3"/>
  <c r="W295" i="3"/>
  <c r="W296" i="3"/>
  <c r="W298" i="3"/>
  <c r="W299" i="3"/>
  <c r="W300" i="3"/>
  <c r="W301" i="3"/>
  <c r="W302" i="3"/>
  <c r="W304" i="3"/>
  <c r="W305" i="3"/>
  <c r="W306" i="3"/>
  <c r="W310" i="3"/>
  <c r="W311" i="3"/>
  <c r="W312" i="3"/>
  <c r="W314" i="3"/>
  <c r="W315" i="3"/>
  <c r="W316" i="3"/>
  <c r="W317" i="3"/>
  <c r="W318" i="3"/>
  <c r="W321" i="3"/>
  <c r="W322" i="3"/>
  <c r="W326" i="3"/>
  <c r="W327" i="3"/>
  <c r="W328" i="3"/>
  <c r="W330" i="3"/>
  <c r="W331" i="3"/>
  <c r="W332" i="3"/>
  <c r="W333" i="3"/>
  <c r="W334" i="3"/>
  <c r="W337" i="3"/>
  <c r="W338" i="3"/>
  <c r="W342" i="3"/>
  <c r="W343" i="3"/>
  <c r="W344" i="3"/>
  <c r="W346" i="3"/>
  <c r="W347" i="3"/>
  <c r="W348" i="3"/>
  <c r="W349" i="3"/>
  <c r="W350" i="3"/>
  <c r="W353" i="3"/>
  <c r="W354" i="3"/>
  <c r="W358" i="3"/>
  <c r="W359" i="3"/>
  <c r="W360" i="3"/>
  <c r="W362" i="3"/>
  <c r="W363" i="3"/>
  <c r="W364" i="3"/>
  <c r="W365" i="3"/>
  <c r="W366" i="3"/>
  <c r="W369" i="3"/>
  <c r="W370" i="3"/>
  <c r="W374" i="3"/>
  <c r="W375" i="3"/>
  <c r="W376" i="3"/>
  <c r="W378" i="3"/>
  <c r="W379" i="3"/>
  <c r="W380" i="3"/>
  <c r="W381" i="3"/>
  <c r="W382" i="3"/>
  <c r="W385" i="3"/>
  <c r="W386" i="3"/>
  <c r="W390" i="3"/>
  <c r="W391" i="3"/>
  <c r="W392" i="3"/>
  <c r="W394" i="3"/>
  <c r="W395" i="3"/>
  <c r="W396" i="3"/>
  <c r="W397" i="3"/>
  <c r="W398" i="3"/>
  <c r="W401" i="3"/>
  <c r="W402" i="3"/>
  <c r="W406" i="3"/>
  <c r="W407" i="3"/>
  <c r="W408" i="3"/>
  <c r="W410" i="3"/>
  <c r="W411" i="3"/>
  <c r="W412" i="3"/>
  <c r="W413" i="3"/>
  <c r="W414" i="3"/>
  <c r="W417" i="3"/>
  <c r="W418" i="3"/>
  <c r="W422" i="3"/>
  <c r="W423" i="3"/>
  <c r="W424" i="3"/>
  <c r="W426" i="3"/>
  <c r="W427" i="3"/>
  <c r="W428" i="3"/>
  <c r="W429" i="3"/>
  <c r="W430" i="3"/>
  <c r="W433" i="3"/>
  <c r="W434" i="3"/>
  <c r="W438" i="3"/>
  <c r="W439" i="3"/>
  <c r="W440" i="3"/>
  <c r="W442" i="3"/>
  <c r="W443" i="3"/>
  <c r="W444" i="3"/>
  <c r="W445" i="3"/>
  <c r="W446" i="3"/>
  <c r="W449" i="3"/>
  <c r="W450" i="3"/>
  <c r="W163" i="3"/>
  <c r="W484" i="3"/>
  <c r="X497" i="3"/>
  <c r="W683" i="3"/>
  <c r="W684" i="3"/>
  <c r="W685" i="3"/>
  <c r="W686" i="3"/>
  <c r="W687" i="3"/>
  <c r="W688" i="3"/>
  <c r="W689" i="3"/>
  <c r="W690" i="3"/>
  <c r="W691" i="3"/>
  <c r="W692" i="3"/>
  <c r="W693" i="3"/>
  <c r="W694" i="3"/>
  <c r="W695" i="3"/>
  <c r="W696" i="3"/>
  <c r="W697" i="3"/>
  <c r="W698" i="3"/>
  <c r="W699" i="3"/>
  <c r="W700" i="3"/>
  <c r="W701" i="3"/>
  <c r="W702" i="3"/>
  <c r="W703" i="3"/>
  <c r="W704" i="3"/>
  <c r="W705" i="3"/>
  <c r="W706" i="3"/>
  <c r="W707" i="3"/>
  <c r="W708" i="3"/>
  <c r="W709" i="3"/>
  <c r="W710" i="3"/>
  <c r="W711" i="3"/>
  <c r="W712" i="3"/>
  <c r="W713" i="3"/>
  <c r="W714" i="3"/>
  <c r="W715" i="3"/>
  <c r="W716" i="3"/>
  <c r="W717" i="3"/>
  <c r="W718" i="3"/>
  <c r="W719" i="3"/>
  <c r="W720" i="3"/>
  <c r="W721" i="3"/>
  <c r="W722" i="3"/>
  <c r="W723" i="3"/>
  <c r="W724" i="3"/>
  <c r="W725" i="3"/>
  <c r="W726" i="3"/>
  <c r="W727" i="3"/>
  <c r="W728" i="3"/>
  <c r="W729" i="3"/>
  <c r="W730" i="3"/>
  <c r="W731" i="3"/>
  <c r="W732" i="3"/>
  <c r="W733" i="3"/>
  <c r="W734" i="3"/>
  <c r="W735" i="3"/>
  <c r="W736" i="3"/>
  <c r="W737" i="3"/>
  <c r="W738" i="3"/>
  <c r="W739" i="3"/>
  <c r="W740" i="3"/>
  <c r="W741" i="3"/>
  <c r="W742" i="3"/>
  <c r="W743" i="3"/>
  <c r="W744" i="3"/>
  <c r="W745" i="3"/>
  <c r="W746" i="3"/>
  <c r="W747" i="3"/>
  <c r="W748" i="3"/>
  <c r="W749" i="3"/>
  <c r="W750" i="3"/>
  <c r="W751" i="3"/>
  <c r="W752" i="3"/>
  <c r="W753" i="3"/>
  <c r="W754" i="3"/>
  <c r="W755" i="3"/>
  <c r="W756" i="3"/>
  <c r="W757" i="3"/>
  <c r="W758" i="3"/>
  <c r="W759" i="3"/>
  <c r="W760" i="3"/>
  <c r="W761" i="3"/>
  <c r="W762" i="3"/>
  <c r="W763" i="3"/>
  <c r="W764" i="3"/>
  <c r="W765" i="3"/>
  <c r="W766" i="3"/>
  <c r="W767" i="3"/>
  <c r="W768" i="3"/>
  <c r="W769" i="3"/>
  <c r="W770" i="3"/>
  <c r="W771" i="3"/>
  <c r="W772" i="3"/>
  <c r="W773" i="3"/>
  <c r="W774" i="3"/>
  <c r="W775" i="3"/>
  <c r="W776" i="3"/>
  <c r="W777" i="3"/>
  <c r="W778" i="3"/>
  <c r="W779" i="3"/>
  <c r="W780" i="3"/>
  <c r="W781" i="3"/>
  <c r="W782" i="3"/>
  <c r="W783" i="3"/>
  <c r="W784" i="3"/>
  <c r="W785" i="3"/>
  <c r="W786" i="3"/>
  <c r="W787" i="3"/>
  <c r="W788" i="3"/>
  <c r="W789" i="3"/>
  <c r="W790" i="3"/>
  <c r="W791" i="3"/>
  <c r="W792" i="3"/>
  <c r="W793" i="3"/>
  <c r="W794" i="3"/>
  <c r="W795" i="3"/>
  <c r="W796" i="3"/>
  <c r="W797" i="3"/>
  <c r="W798" i="3"/>
  <c r="W799" i="3"/>
  <c r="W800" i="3"/>
  <c r="W801" i="3"/>
  <c r="W802" i="3"/>
  <c r="W803" i="3"/>
  <c r="W804" i="3"/>
  <c r="W805" i="3"/>
  <c r="W806" i="3"/>
  <c r="W807" i="3"/>
  <c r="W808" i="3"/>
  <c r="W809" i="3"/>
  <c r="W810" i="3"/>
  <c r="W811" i="3"/>
  <c r="W812" i="3"/>
  <c r="W813" i="3"/>
  <c r="W814" i="3"/>
  <c r="W815" i="3"/>
  <c r="W816" i="3"/>
  <c r="W817" i="3"/>
  <c r="W818" i="3"/>
  <c r="W819" i="3"/>
  <c r="W820" i="3"/>
  <c r="W821" i="3"/>
  <c r="W822" i="3"/>
  <c r="W823" i="3"/>
  <c r="W824" i="3"/>
  <c r="W825" i="3"/>
  <c r="W826" i="3"/>
  <c r="W827" i="3"/>
  <c r="W828" i="3"/>
  <c r="W829" i="3"/>
  <c r="W830" i="3"/>
  <c r="W831" i="3"/>
  <c r="W832" i="3"/>
  <c r="W833" i="3"/>
  <c r="W834" i="3"/>
  <c r="W835" i="3"/>
  <c r="W836" i="3"/>
  <c r="W837" i="3"/>
  <c r="W838" i="3"/>
  <c r="W839" i="3"/>
  <c r="W840" i="3"/>
  <c r="W841" i="3"/>
  <c r="W842" i="3"/>
  <c r="W843" i="3"/>
  <c r="W844" i="3"/>
  <c r="W845" i="3"/>
  <c r="W846" i="3"/>
  <c r="W847" i="3"/>
  <c r="W848" i="3"/>
  <c r="W849" i="3"/>
  <c r="W850" i="3"/>
  <c r="W851" i="3"/>
  <c r="W852" i="3"/>
  <c r="W853" i="3"/>
  <c r="W854" i="3"/>
  <c r="W855" i="3"/>
  <c r="W856" i="3"/>
  <c r="W857" i="3"/>
  <c r="W858" i="3"/>
  <c r="W859" i="3"/>
  <c r="W860" i="3"/>
  <c r="W861" i="3"/>
  <c r="W862" i="3"/>
  <c r="W863" i="3"/>
  <c r="W864" i="3"/>
  <c r="W865" i="3"/>
  <c r="W866" i="3"/>
  <c r="W867" i="3"/>
  <c r="W868" i="3"/>
  <c r="W869" i="3"/>
  <c r="W870" i="3"/>
  <c r="W871" i="3"/>
  <c r="W872" i="3"/>
  <c r="W873" i="3"/>
  <c r="W874" i="3"/>
  <c r="W875" i="3"/>
  <c r="W876" i="3"/>
  <c r="W877" i="3"/>
  <c r="W878" i="3"/>
  <c r="W879" i="3"/>
  <c r="W880" i="3"/>
  <c r="W881" i="3"/>
  <c r="W882" i="3"/>
  <c r="W883" i="3"/>
  <c r="W884" i="3"/>
  <c r="W885" i="3"/>
  <c r="W886" i="3"/>
  <c r="W887" i="3"/>
  <c r="W888" i="3"/>
  <c r="W889" i="3"/>
  <c r="W890" i="3"/>
  <c r="W891" i="3"/>
  <c r="W892" i="3"/>
  <c r="W893" i="3"/>
  <c r="W894" i="3"/>
  <c r="W895" i="3"/>
  <c r="W896" i="3"/>
  <c r="W897" i="3"/>
  <c r="W898" i="3"/>
  <c r="W899" i="3"/>
  <c r="W900" i="3"/>
  <c r="W901" i="3"/>
  <c r="W902" i="3"/>
  <c r="W903" i="3"/>
  <c r="W904" i="3"/>
  <c r="W905" i="3"/>
  <c r="W906" i="3"/>
  <c r="W907" i="3"/>
  <c r="W908" i="3"/>
  <c r="W909" i="3"/>
  <c r="W910" i="3"/>
  <c r="W911" i="3"/>
  <c r="W912" i="3"/>
  <c r="W913" i="3"/>
  <c r="W914" i="3"/>
  <c r="W915" i="3"/>
  <c r="W916" i="3"/>
  <c r="W917" i="3"/>
  <c r="W918" i="3"/>
  <c r="W919" i="3"/>
  <c r="W920" i="3"/>
  <c r="W921" i="3"/>
  <c r="W922" i="3"/>
  <c r="W923" i="3"/>
  <c r="W924" i="3"/>
  <c r="W925" i="3"/>
  <c r="W926" i="3"/>
  <c r="W927" i="3"/>
  <c r="W928" i="3"/>
  <c r="W929" i="3"/>
  <c r="W930" i="3"/>
  <c r="W931" i="3"/>
  <c r="W932" i="3"/>
  <c r="W933" i="3"/>
  <c r="W934" i="3"/>
  <c r="W935" i="3"/>
  <c r="W936" i="3"/>
  <c r="W25" i="3"/>
  <c r="W26" i="3"/>
  <c r="AB25" i="3" s="1"/>
  <c r="W27" i="3"/>
  <c r="W23" i="3"/>
  <c r="Y25" i="3"/>
  <c r="W4" i="3"/>
  <c r="W6" i="3"/>
  <c r="W9" i="3"/>
  <c r="W11" i="3"/>
  <c r="W14" i="3"/>
  <c r="W16" i="3"/>
  <c r="W19" i="3"/>
  <c r="W3" i="3"/>
  <c r="W5" i="3"/>
  <c r="W7" i="3"/>
  <c r="W8" i="3"/>
  <c r="W10" i="3"/>
  <c r="W12" i="3"/>
  <c r="W13" i="3"/>
  <c r="W15" i="3"/>
  <c r="W17" i="3"/>
  <c r="W18" i="3"/>
  <c r="W20" i="3"/>
  <c r="W21" i="3"/>
  <c r="W22" i="3"/>
  <c r="W24" i="3"/>
  <c r="W122" i="3"/>
  <c r="W138" i="3"/>
  <c r="W154" i="3"/>
  <c r="W170" i="3"/>
  <c r="W126" i="3"/>
  <c r="W127" i="3"/>
  <c r="W128" i="3"/>
  <c r="W142" i="3"/>
  <c r="W143" i="3"/>
  <c r="W144" i="3"/>
  <c r="W158" i="3"/>
  <c r="W159" i="3"/>
  <c r="W160" i="3"/>
  <c r="W174" i="3"/>
  <c r="W181" i="3"/>
  <c r="W182" i="3"/>
  <c r="W114" i="3"/>
  <c r="W115" i="3"/>
  <c r="W116" i="3"/>
  <c r="W131" i="3"/>
  <c r="W132" i="3"/>
  <c r="W147" i="3"/>
  <c r="W148" i="3"/>
  <c r="W164" i="3"/>
  <c r="W185" i="3"/>
  <c r="W186" i="3"/>
  <c r="W255" i="3"/>
  <c r="W271" i="3"/>
  <c r="W272" i="3"/>
  <c r="W287" i="3"/>
  <c r="W288" i="3"/>
  <c r="W303" i="3"/>
  <c r="W319" i="3"/>
  <c r="W320" i="3"/>
  <c r="W335" i="3"/>
  <c r="W336" i="3"/>
  <c r="W351" i="3"/>
  <c r="W352" i="3"/>
  <c r="W367" i="3"/>
  <c r="W368" i="3"/>
  <c r="W383" i="3"/>
  <c r="W384" i="3"/>
  <c r="W399" i="3"/>
  <c r="W400" i="3"/>
  <c r="W415" i="3"/>
  <c r="W416" i="3"/>
  <c r="W431" i="3"/>
  <c r="W432" i="3"/>
  <c r="W447" i="3"/>
  <c r="W448" i="3"/>
  <c r="W259" i="3"/>
  <c r="W260" i="3"/>
  <c r="W261" i="3"/>
  <c r="W275" i="3"/>
  <c r="W276" i="3"/>
  <c r="W277" i="3"/>
  <c r="W291" i="3"/>
  <c r="W292" i="3"/>
  <c r="W293" i="3"/>
  <c r="W307" i="3"/>
  <c r="W308" i="3"/>
  <c r="W309" i="3"/>
  <c r="W323" i="3"/>
  <c r="W324" i="3"/>
  <c r="W325" i="3"/>
  <c r="W339" i="3"/>
  <c r="W340" i="3"/>
  <c r="W341" i="3"/>
  <c r="W355" i="3"/>
  <c r="W356" i="3"/>
  <c r="W357" i="3"/>
  <c r="W371" i="3"/>
  <c r="W372" i="3"/>
  <c r="W373" i="3"/>
  <c r="W387" i="3"/>
  <c r="W388" i="3"/>
  <c r="W389" i="3"/>
  <c r="W403" i="3"/>
  <c r="W404" i="3"/>
  <c r="W405" i="3"/>
  <c r="W419" i="3"/>
  <c r="W420" i="3"/>
  <c r="W421" i="3"/>
  <c r="W435" i="3"/>
  <c r="W436" i="3"/>
  <c r="W437" i="3"/>
  <c r="W451" i="3"/>
  <c r="W452" i="3"/>
  <c r="W453" i="3"/>
  <c r="W265" i="3"/>
  <c r="W281" i="3"/>
  <c r="W297" i="3"/>
  <c r="W313" i="3"/>
  <c r="W329" i="3"/>
  <c r="W345" i="3"/>
  <c r="W361" i="3"/>
  <c r="W377" i="3"/>
  <c r="W393" i="3"/>
  <c r="W409" i="3"/>
  <c r="W425" i="3"/>
  <c r="W441" i="3"/>
  <c r="W457" i="3"/>
  <c r="V941" i="3" l="1"/>
  <c r="V942" i="3" s="1"/>
  <c r="AB497" i="3"/>
  <c r="AB175" i="3"/>
  <c r="K175" i="3" s="1"/>
  <c r="S941" i="3"/>
  <c r="S942" i="3" s="1"/>
  <c r="T941" i="3"/>
  <c r="T942" i="3" s="1"/>
  <c r="AB3" i="3"/>
  <c r="W941" i="3" l="1"/>
  <c r="W942" i="3" s="1"/>
  <c r="AF777" i="3" l="1"/>
  <c r="AG777" i="3" s="1"/>
  <c r="AF759" i="3"/>
  <c r="AF773" i="3"/>
  <c r="AG773" i="3" s="1"/>
  <c r="AF765" i="3"/>
  <c r="AG765" i="3" s="1"/>
  <c r="AF755" i="3"/>
  <c r="AF703" i="3"/>
  <c r="AF711" i="3"/>
  <c r="AG711" i="3" s="1"/>
  <c r="AF641" i="3"/>
  <c r="AF631" i="3"/>
  <c r="AF635" i="3"/>
  <c r="AE935" i="3" l="1"/>
  <c r="AE933" i="3"/>
  <c r="AE931" i="3"/>
  <c r="AE929" i="3"/>
  <c r="AE927" i="3"/>
  <c r="AE925" i="3"/>
  <c r="AE923" i="3"/>
  <c r="AE921" i="3"/>
  <c r="AE919" i="3"/>
  <c r="AE917" i="3"/>
  <c r="AE915" i="3"/>
  <c r="AE913" i="3"/>
  <c r="AE911" i="3"/>
  <c r="AE909" i="3"/>
  <c r="AE907" i="3"/>
  <c r="AE905" i="3"/>
  <c r="AE903" i="3"/>
  <c r="AE901" i="3"/>
  <c r="AE899" i="3"/>
  <c r="AE897" i="3"/>
  <c r="AE895" i="3"/>
  <c r="AE893" i="3"/>
  <c r="AE891" i="3"/>
  <c r="AE889" i="3"/>
  <c r="AE887" i="3"/>
  <c r="AE885" i="3"/>
  <c r="AE883" i="3"/>
  <c r="AE881" i="3"/>
  <c r="AE879" i="3"/>
  <c r="AE877" i="3"/>
  <c r="AE875" i="3"/>
  <c r="AE873" i="3"/>
  <c r="AE871" i="3"/>
  <c r="AE869" i="3"/>
  <c r="AE867" i="3"/>
  <c r="AE865" i="3"/>
  <c r="AE863" i="3"/>
  <c r="AE861" i="3"/>
  <c r="AE859" i="3"/>
  <c r="AE857" i="3"/>
  <c r="AE855" i="3"/>
  <c r="AE853" i="3"/>
  <c r="AE851" i="3"/>
  <c r="AE849" i="3"/>
  <c r="AE847" i="3"/>
  <c r="AE845" i="3"/>
  <c r="AE843" i="3"/>
  <c r="AE841" i="3"/>
  <c r="AE839" i="3"/>
  <c r="AE837" i="3"/>
  <c r="AE835" i="3"/>
  <c r="AE833" i="3"/>
  <c r="AE831" i="3"/>
  <c r="AE829" i="3"/>
  <c r="AE827" i="3"/>
  <c r="AE825" i="3"/>
  <c r="AE823" i="3"/>
  <c r="AE821" i="3"/>
  <c r="AE819" i="3"/>
  <c r="AE817" i="3"/>
  <c r="AE815" i="3"/>
  <c r="AE813" i="3"/>
  <c r="AE811" i="3"/>
  <c r="AE809" i="3"/>
  <c r="AE807" i="3"/>
  <c r="AE805" i="3"/>
  <c r="AE803" i="3"/>
  <c r="AE801" i="3"/>
  <c r="AE799" i="3"/>
  <c r="AE797" i="3"/>
  <c r="AE795" i="3"/>
  <c r="AE793" i="3"/>
  <c r="AE791" i="3"/>
  <c r="AE789" i="3"/>
  <c r="AE787" i="3"/>
  <c r="AE785" i="3"/>
  <c r="AE783" i="3"/>
  <c r="AE781" i="3"/>
  <c r="AE779" i="3"/>
  <c r="AE777" i="3"/>
  <c r="AE775" i="3"/>
  <c r="AE773" i="3"/>
  <c r="AE771" i="3"/>
  <c r="AE769" i="3"/>
  <c r="AE767" i="3"/>
  <c r="AE765" i="3"/>
  <c r="AE763" i="3"/>
  <c r="AE761" i="3"/>
  <c r="AE759" i="3"/>
  <c r="AE757" i="3"/>
  <c r="AE755" i="3"/>
  <c r="AE753" i="3"/>
  <c r="AE751" i="3"/>
  <c r="AE749" i="3"/>
  <c r="AE747" i="3"/>
  <c r="AE745" i="3"/>
  <c r="AE743" i="3"/>
  <c r="AE741" i="3"/>
  <c r="AE739" i="3"/>
  <c r="AE737" i="3"/>
  <c r="AE735" i="3"/>
  <c r="AE733" i="3"/>
  <c r="AE731" i="3"/>
  <c r="AE729" i="3"/>
  <c r="AE727" i="3"/>
  <c r="AE725" i="3"/>
  <c r="AE723" i="3"/>
  <c r="AE721" i="3"/>
  <c r="AE719" i="3"/>
  <c r="AE717" i="3"/>
  <c r="AE715" i="3"/>
  <c r="AE713" i="3"/>
  <c r="AE711" i="3"/>
  <c r="AE709" i="3"/>
  <c r="AE707" i="3"/>
  <c r="AE705" i="3"/>
  <c r="AE703" i="3"/>
  <c r="AE701" i="3"/>
  <c r="AE699" i="3"/>
  <c r="AE697" i="3"/>
  <c r="AE695" i="3"/>
  <c r="AE693" i="3"/>
  <c r="AE691" i="3"/>
  <c r="AE689" i="3"/>
  <c r="AF689" i="3" s="1"/>
  <c r="AG689" i="3" s="1"/>
  <c r="AE687" i="3"/>
  <c r="AE685" i="3"/>
  <c r="AE683" i="3"/>
  <c r="AE681" i="3"/>
  <c r="AE679" i="3"/>
  <c r="AE677" i="3"/>
  <c r="AE675" i="3"/>
  <c r="AE673" i="3"/>
  <c r="AF673" i="3" s="1"/>
  <c r="AG673" i="3" s="1"/>
  <c r="AE671" i="3"/>
  <c r="AE669" i="3"/>
  <c r="AE667" i="3"/>
  <c r="AE665" i="3"/>
  <c r="AE663" i="3"/>
  <c r="AE661" i="3"/>
  <c r="AE659" i="3"/>
  <c r="AE657" i="3"/>
  <c r="AE655" i="3"/>
  <c r="AE653" i="3"/>
  <c r="AE651" i="3"/>
  <c r="AE649" i="3"/>
  <c r="AE647" i="3"/>
  <c r="AE645" i="3"/>
  <c r="AE643" i="3"/>
  <c r="AE641" i="3"/>
  <c r="AE639" i="3"/>
  <c r="AE637" i="3"/>
  <c r="AE635" i="3"/>
  <c r="AE633" i="3"/>
  <c r="AE631" i="3"/>
  <c r="AE629" i="3"/>
  <c r="AE627" i="3"/>
  <c r="AE625" i="3"/>
  <c r="AE623" i="3"/>
  <c r="AE621" i="3"/>
  <c r="AE619" i="3"/>
  <c r="AE617" i="3"/>
  <c r="AE615" i="3"/>
  <c r="AE613" i="3"/>
  <c r="AE611" i="3"/>
  <c r="AF611" i="3" s="1"/>
  <c r="AE609" i="3"/>
  <c r="AE607" i="3"/>
  <c r="AE605" i="3"/>
  <c r="AE603" i="3"/>
  <c r="AE601" i="3"/>
  <c r="AE599" i="3"/>
  <c r="AE597" i="3"/>
  <c r="AE595" i="3"/>
  <c r="AE593" i="3"/>
  <c r="AE591" i="3"/>
  <c r="AE589" i="3"/>
  <c r="AE587" i="3"/>
  <c r="AE585" i="3"/>
  <c r="AE583" i="3"/>
  <c r="AE581" i="3"/>
  <c r="AE579" i="3"/>
  <c r="AE577" i="3"/>
  <c r="AE575" i="3"/>
  <c r="AE573" i="3"/>
  <c r="AE571" i="3"/>
  <c r="AE569" i="3"/>
  <c r="AE567" i="3"/>
  <c r="AE565" i="3"/>
  <c r="AE563" i="3"/>
  <c r="AE561" i="3"/>
  <c r="AE559" i="3"/>
  <c r="AE557" i="3"/>
  <c r="AE555" i="3"/>
  <c r="AE553" i="3"/>
  <c r="AE551" i="3"/>
  <c r="AE549" i="3"/>
  <c r="AE547" i="3"/>
  <c r="AE545" i="3"/>
  <c r="AE543" i="3"/>
  <c r="AE541" i="3"/>
  <c r="AE539" i="3"/>
  <c r="AE537" i="3"/>
  <c r="AE535" i="3"/>
  <c r="AE533" i="3"/>
  <c r="AE531" i="3"/>
  <c r="AE529" i="3"/>
  <c r="AE527" i="3"/>
  <c r="AE525" i="3"/>
  <c r="AE523" i="3"/>
  <c r="AE521" i="3"/>
  <c r="AE519" i="3"/>
  <c r="AE517" i="3"/>
  <c r="AE515" i="3"/>
  <c r="AE513" i="3"/>
  <c r="AE511" i="3"/>
  <c r="AE507" i="3"/>
  <c r="AE505" i="3"/>
  <c r="AE503" i="3"/>
  <c r="AF503" i="3" s="1"/>
  <c r="AE495" i="3"/>
  <c r="AE491" i="3"/>
  <c r="AE489" i="3"/>
  <c r="AE487" i="3"/>
  <c r="AE485" i="3"/>
  <c r="AE483" i="3"/>
  <c r="AE481" i="3"/>
  <c r="AE479" i="3"/>
  <c r="AE477" i="3"/>
  <c r="AE475" i="3"/>
  <c r="AE473" i="3"/>
  <c r="AE471" i="3"/>
  <c r="AE469" i="3"/>
  <c r="AE467" i="3"/>
  <c r="AE465" i="3"/>
  <c r="AE463" i="3"/>
  <c r="AE461" i="3"/>
  <c r="AE459" i="3"/>
  <c r="AE457" i="3"/>
  <c r="AE455" i="3"/>
  <c r="AE453" i="3"/>
  <c r="AE451" i="3"/>
  <c r="AE449" i="3"/>
  <c r="AE447" i="3"/>
  <c r="AE445" i="3"/>
  <c r="AE443" i="3"/>
  <c r="AE441" i="3"/>
  <c r="AE439" i="3"/>
  <c r="AF439" i="3" s="1"/>
  <c r="AG439" i="3" s="1"/>
  <c r="AE437" i="3"/>
  <c r="AE435" i="3"/>
  <c r="AE433" i="3"/>
  <c r="AE431" i="3"/>
  <c r="AF431" i="3" s="1"/>
  <c r="AG431" i="3" s="1"/>
  <c r="AE429" i="3"/>
  <c r="AE427" i="3"/>
  <c r="AE425" i="3"/>
  <c r="AE423" i="3"/>
  <c r="AE421" i="3"/>
  <c r="AE419" i="3"/>
  <c r="AE417" i="3"/>
  <c r="AE415" i="3"/>
  <c r="AE413" i="3"/>
  <c r="AE411" i="3"/>
  <c r="AE409" i="3"/>
  <c r="AE407" i="3"/>
  <c r="AE405" i="3"/>
  <c r="AE403" i="3"/>
  <c r="AE401" i="3"/>
  <c r="AE399" i="3"/>
  <c r="AE397" i="3"/>
  <c r="AE395" i="3"/>
  <c r="AE393" i="3"/>
  <c r="AE391" i="3"/>
  <c r="AE389" i="3"/>
  <c r="AE387" i="3"/>
  <c r="AE385" i="3"/>
  <c r="AE383" i="3"/>
  <c r="AE381" i="3"/>
  <c r="AE379" i="3"/>
  <c r="AE377" i="3"/>
  <c r="AE375" i="3"/>
  <c r="AE373" i="3"/>
  <c r="AE371" i="3"/>
  <c r="AE369" i="3"/>
  <c r="AE367" i="3"/>
  <c r="AE365" i="3"/>
  <c r="AE363" i="3"/>
  <c r="AE361" i="3"/>
  <c r="AE359" i="3"/>
  <c r="AE357" i="3"/>
  <c r="AE355" i="3"/>
  <c r="AE353" i="3"/>
  <c r="AE351" i="3"/>
  <c r="AE349" i="3"/>
  <c r="AE347" i="3"/>
  <c r="AE345" i="3"/>
  <c r="AE343" i="3"/>
  <c r="AE341" i="3"/>
  <c r="AE339" i="3"/>
  <c r="AE337" i="3"/>
  <c r="AE335" i="3"/>
  <c r="AE333" i="3"/>
  <c r="AE331" i="3"/>
  <c r="AE329" i="3"/>
  <c r="AE327" i="3"/>
  <c r="AE325" i="3"/>
  <c r="AE323" i="3"/>
  <c r="AE321" i="3"/>
  <c r="AE319" i="3"/>
  <c r="AE317" i="3"/>
  <c r="AE315" i="3"/>
  <c r="AE313" i="3"/>
  <c r="AE311" i="3"/>
  <c r="AE309" i="3"/>
  <c r="AE307" i="3"/>
  <c r="AE305" i="3"/>
  <c r="AE303" i="3"/>
  <c r="AE301" i="3"/>
  <c r="AE299" i="3"/>
  <c r="AE297" i="3"/>
  <c r="AE295" i="3"/>
  <c r="AE293" i="3"/>
  <c r="AE291" i="3"/>
  <c r="AE289" i="3"/>
  <c r="AE287" i="3"/>
  <c r="AE285" i="3"/>
  <c r="AE283" i="3"/>
  <c r="AE281" i="3"/>
  <c r="AE279" i="3"/>
  <c r="AE277" i="3"/>
  <c r="AE275" i="3"/>
  <c r="AE273" i="3"/>
  <c r="AE271" i="3"/>
  <c r="AE269" i="3"/>
  <c r="AE267" i="3"/>
  <c r="AE265" i="3"/>
  <c r="AE263" i="3"/>
  <c r="AE261" i="3"/>
  <c r="AE259" i="3"/>
  <c r="AE257" i="3"/>
  <c r="AE255" i="3"/>
  <c r="AE253" i="3"/>
  <c r="AE251" i="3"/>
  <c r="AE249" i="3"/>
  <c r="AE247" i="3"/>
  <c r="AE245" i="3"/>
  <c r="AE243" i="3"/>
  <c r="AE241" i="3"/>
  <c r="AE239" i="3"/>
  <c r="AE237" i="3"/>
  <c r="AE235" i="3"/>
  <c r="AE233" i="3"/>
  <c r="AE231" i="3"/>
  <c r="AE229" i="3"/>
  <c r="AE227" i="3"/>
  <c r="AE225" i="3"/>
  <c r="AE223" i="3"/>
  <c r="AE221" i="3"/>
  <c r="AE219" i="3"/>
  <c r="AE217" i="3"/>
  <c r="AE215" i="3"/>
  <c r="AF209" i="3" s="1"/>
  <c r="AG209" i="3" s="1"/>
  <c r="AE213" i="3"/>
  <c r="AE211" i="3"/>
  <c r="AE209" i="3"/>
  <c r="AE207" i="3"/>
  <c r="AE205" i="3"/>
  <c r="AE203" i="3"/>
  <c r="AE201" i="3"/>
  <c r="AE199" i="3"/>
  <c r="AE197" i="3"/>
  <c r="AE195" i="3"/>
  <c r="AE193" i="3"/>
  <c r="AE191" i="3"/>
  <c r="AE189" i="3"/>
  <c r="AE187" i="3"/>
  <c r="AE185" i="3"/>
  <c r="AE183" i="3"/>
  <c r="AE181" i="3"/>
  <c r="AE173" i="3"/>
  <c r="AE171" i="3"/>
  <c r="AE169" i="3"/>
  <c r="AE167" i="3"/>
  <c r="AE165" i="3"/>
  <c r="AE163" i="3"/>
  <c r="AE161" i="3"/>
  <c r="AE159" i="3"/>
  <c r="AE157" i="3"/>
  <c r="AE155" i="3"/>
  <c r="AE153" i="3"/>
  <c r="AE151" i="3"/>
  <c r="AE149" i="3"/>
  <c r="AE147" i="3"/>
  <c r="AE145" i="3"/>
  <c r="AE143" i="3"/>
  <c r="AE141" i="3"/>
  <c r="AE139" i="3"/>
  <c r="AE137" i="3"/>
  <c r="AE135" i="3"/>
  <c r="AE133" i="3"/>
  <c r="AE131" i="3"/>
  <c r="AE129" i="3"/>
  <c r="AE127" i="3"/>
  <c r="AE125" i="3"/>
  <c r="AE123" i="3"/>
  <c r="AE121" i="3"/>
  <c r="AE119" i="3"/>
  <c r="AE117" i="3"/>
  <c r="AE115" i="3"/>
  <c r="AE113" i="3"/>
  <c r="AE111" i="3"/>
  <c r="AE103" i="3"/>
  <c r="AE109" i="3"/>
  <c r="AE107" i="3"/>
  <c r="AE105" i="3"/>
  <c r="AE101" i="3"/>
  <c r="AE99" i="3"/>
  <c r="AE97" i="3"/>
  <c r="AE95" i="3"/>
  <c r="AE93" i="3"/>
  <c r="AE91" i="3"/>
  <c r="AE89" i="3"/>
  <c r="AE87" i="3"/>
  <c r="AE85" i="3"/>
  <c r="AE83" i="3"/>
  <c r="AE81" i="3"/>
  <c r="AE79" i="3"/>
  <c r="AE77" i="3"/>
  <c r="AE75" i="3"/>
  <c r="AE73" i="3"/>
  <c r="AE71" i="3"/>
  <c r="AE69" i="3"/>
  <c r="AE67" i="3"/>
  <c r="AE65" i="3"/>
  <c r="AE63" i="3"/>
  <c r="AE61" i="3"/>
  <c r="AE59" i="3"/>
  <c r="AE57" i="3"/>
  <c r="AE55" i="3"/>
  <c r="AE53" i="3"/>
  <c r="AE51" i="3"/>
  <c r="AE49" i="3"/>
  <c r="AE47" i="3"/>
  <c r="AE45" i="3"/>
  <c r="AE43" i="3"/>
  <c r="AE41" i="3"/>
  <c r="AE39" i="3"/>
  <c r="AE37" i="3"/>
  <c r="AE35" i="3"/>
  <c r="AE33" i="3"/>
  <c r="AE31" i="3"/>
  <c r="AE29" i="3"/>
  <c r="AE27" i="3"/>
  <c r="AE25" i="3"/>
  <c r="AE23" i="3"/>
  <c r="AE21" i="3"/>
  <c r="AE19" i="3"/>
  <c r="AE17" i="3"/>
  <c r="AE15" i="3"/>
  <c r="AE13" i="3"/>
  <c r="AE11" i="3"/>
  <c r="AE9" i="3"/>
  <c r="AE7" i="3"/>
  <c r="AE5" i="3"/>
  <c r="AE3" i="3"/>
  <c r="AF101" i="3"/>
  <c r="X83" i="3"/>
  <c r="AF605" i="3" l="1"/>
  <c r="AF29" i="3"/>
  <c r="AF613" i="3"/>
  <c r="AF661" i="3"/>
  <c r="AG661" i="3" s="1"/>
  <c r="AF807" i="3"/>
  <c r="AG807" i="3" s="1"/>
  <c r="AF473" i="3"/>
  <c r="AF481" i="3"/>
  <c r="AB673" i="3"/>
  <c r="AA673" i="3"/>
  <c r="Z673" i="3"/>
  <c r="Y673" i="3"/>
  <c r="X673" i="3"/>
  <c r="AA415" i="3" l="1"/>
  <c r="Z415" i="3"/>
  <c r="Y415" i="3"/>
  <c r="AA401" i="3"/>
  <c r="Z401" i="3"/>
  <c r="Y401" i="3"/>
  <c r="AB415" i="3" l="1"/>
  <c r="X401" i="3"/>
  <c r="X415" i="3"/>
  <c r="AB401" i="3" l="1"/>
  <c r="AA935" i="3"/>
  <c r="AA927" i="3"/>
  <c r="X927" i="3"/>
  <c r="AA921" i="3"/>
  <c r="AA919" i="3"/>
  <c r="AA915" i="3"/>
  <c r="X915" i="3"/>
  <c r="AA899" i="3"/>
  <c r="AA895" i="3"/>
  <c r="AA891" i="3"/>
  <c r="X891" i="3"/>
  <c r="AA877" i="3"/>
  <c r="AA869" i="3"/>
  <c r="AA857" i="3"/>
  <c r="X857" i="3"/>
  <c r="AA853" i="3"/>
  <c r="X853" i="3"/>
  <c r="AA851" i="3"/>
  <c r="AA841" i="3"/>
  <c r="AA835" i="3"/>
  <c r="X835" i="3"/>
  <c r="X829" i="3"/>
  <c r="AA821" i="3"/>
  <c r="AA815" i="3"/>
  <c r="AA807" i="3"/>
  <c r="X807" i="3"/>
  <c r="AA799" i="3"/>
  <c r="X799" i="3"/>
  <c r="AA787" i="3"/>
  <c r="AA785" i="3"/>
  <c r="AA781" i="3"/>
  <c r="X777" i="3"/>
  <c r="X773" i="3"/>
  <c r="AA765" i="3"/>
  <c r="AA759" i="3"/>
  <c r="AA755" i="3"/>
  <c r="X755" i="3"/>
  <c r="AA745" i="3"/>
  <c r="X745" i="3"/>
  <c r="AA737" i="3"/>
  <c r="AA733" i="3"/>
  <c r="X725" i="3"/>
  <c r="AA719" i="3"/>
  <c r="X719" i="3"/>
  <c r="AA711" i="3"/>
  <c r="AA703" i="3"/>
  <c r="AA695" i="3"/>
  <c r="X695" i="3"/>
  <c r="AA689" i="3"/>
  <c r="X689" i="3"/>
  <c r="AA669" i="3"/>
  <c r="X661" i="3"/>
  <c r="AA653" i="3"/>
  <c r="X653" i="3"/>
  <c r="AA649" i="3"/>
  <c r="AA641" i="3"/>
  <c r="Z641" i="3"/>
  <c r="Y641" i="3"/>
  <c r="AA635" i="3"/>
  <c r="AA631" i="3"/>
  <c r="X631" i="3"/>
  <c r="AA623" i="3"/>
  <c r="X623" i="3"/>
  <c r="AA619" i="3"/>
  <c r="AA617" i="3"/>
  <c r="X613" i="3"/>
  <c r="AA611" i="3"/>
  <c r="X611" i="3"/>
  <c r="AA605" i="3"/>
  <c r="AA597" i="3"/>
  <c r="AA589" i="3"/>
  <c r="X589" i="3"/>
  <c r="AA583" i="3"/>
  <c r="X583" i="3"/>
  <c r="AA577" i="3"/>
  <c r="AA569" i="3"/>
  <c r="AA557" i="3"/>
  <c r="AA551" i="3"/>
  <c r="AA539" i="3"/>
  <c r="AA515" i="3"/>
  <c r="AA513" i="3"/>
  <c r="AA503" i="3"/>
  <c r="AA487" i="3"/>
  <c r="X487" i="3"/>
  <c r="AA473" i="3"/>
  <c r="AA465" i="3"/>
  <c r="AA457" i="3"/>
  <c r="X457" i="3"/>
  <c r="AA451" i="3"/>
  <c r="AA447" i="3"/>
  <c r="AA439" i="3"/>
  <c r="AA431" i="3"/>
  <c r="AA419" i="3"/>
  <c r="AA297" i="3"/>
  <c r="Y297" i="3"/>
  <c r="X297" i="3"/>
  <c r="Y429" i="3"/>
  <c r="X429" i="3"/>
  <c r="Z421" i="3"/>
  <c r="Y421" i="3"/>
  <c r="X421" i="3"/>
  <c r="Y419" i="3"/>
  <c r="Z417" i="3"/>
  <c r="Y417" i="3"/>
  <c r="AA393" i="3"/>
  <c r="Z393" i="3"/>
  <c r="X393" i="3"/>
  <c r="AA385" i="3"/>
  <c r="Y385" i="3"/>
  <c r="X385" i="3"/>
  <c r="AA369" i="3"/>
  <c r="Z369" i="3"/>
  <c r="X369" i="3"/>
  <c r="AA341" i="3"/>
  <c r="Z341" i="3"/>
  <c r="Y341" i="3"/>
  <c r="X341" i="3"/>
  <c r="AA339" i="3"/>
  <c r="Z339" i="3"/>
  <c r="Y339" i="3"/>
  <c r="X339" i="3"/>
  <c r="Y335" i="3"/>
  <c r="X335" i="3"/>
  <c r="Z323" i="3"/>
  <c r="Y323" i="3"/>
  <c r="X323" i="3"/>
  <c r="AA319" i="3"/>
  <c r="Z319" i="3"/>
  <c r="Y319" i="3"/>
  <c r="X319" i="3"/>
  <c r="AA315" i="3"/>
  <c r="Z315" i="3"/>
  <c r="Y315" i="3"/>
  <c r="X315" i="3"/>
  <c r="AA313" i="3"/>
  <c r="Z313" i="3"/>
  <c r="Y313" i="3"/>
  <c r="AA309" i="3"/>
  <c r="Z309" i="3"/>
  <c r="X309" i="3"/>
  <c r="AA305" i="3"/>
  <c r="Z305" i="3"/>
  <c r="Y273" i="3"/>
  <c r="AA267" i="3"/>
  <c r="Z267" i="3"/>
  <c r="Y267" i="3"/>
  <c r="X267" i="3"/>
  <c r="AA265" i="3"/>
  <c r="Z265" i="3"/>
  <c r="Y265" i="3"/>
  <c r="X265" i="3"/>
  <c r="AA261" i="3"/>
  <c r="Z261" i="3"/>
  <c r="Y261" i="3"/>
  <c r="AA257" i="3"/>
  <c r="Z257" i="3"/>
  <c r="AA253" i="3"/>
  <c r="X253" i="3"/>
  <c r="AA239" i="3"/>
  <c r="Y239" i="3"/>
  <c r="X239" i="3"/>
  <c r="AA227" i="3"/>
  <c r="Z227" i="3"/>
  <c r="AA225" i="3"/>
  <c r="Z225" i="3"/>
  <c r="Y225" i="3"/>
  <c r="AA217" i="3"/>
  <c r="Z217" i="3"/>
  <c r="X217" i="3"/>
  <c r="AA209" i="3"/>
  <c r="Z209" i="3"/>
  <c r="Y209" i="3"/>
  <c r="AA203" i="3"/>
  <c r="Z203" i="3"/>
  <c r="Y203" i="3"/>
  <c r="AA195" i="3"/>
  <c r="Z195" i="3"/>
  <c r="Y195" i="3"/>
  <c r="AA189" i="3"/>
  <c r="Z189" i="3"/>
  <c r="X189" i="3"/>
  <c r="AA181" i="3"/>
  <c r="Z181" i="3"/>
  <c r="AA169" i="3"/>
  <c r="Z169" i="3"/>
  <c r="Y169" i="3"/>
  <c r="AA163" i="3"/>
  <c r="Z163" i="3"/>
  <c r="Y163" i="3"/>
  <c r="AA161" i="3"/>
  <c r="Z161" i="3"/>
  <c r="Y161" i="3"/>
  <c r="AA153" i="3"/>
  <c r="Z153" i="3"/>
  <c r="AA145" i="3"/>
  <c r="Z145" i="3"/>
  <c r="Y145" i="3"/>
  <c r="AA139" i="3"/>
  <c r="Z139" i="3"/>
  <c r="AA131" i="3"/>
  <c r="Z131" i="3"/>
  <c r="Y131" i="3"/>
  <c r="Z111" i="3"/>
  <c r="Y111" i="3"/>
  <c r="X111" i="3"/>
  <c r="AA109" i="3"/>
  <c r="Z109" i="3"/>
  <c r="Y109" i="3"/>
  <c r="X109" i="3"/>
  <c r="AA101" i="3"/>
  <c r="Z101" i="3"/>
  <c r="Y101" i="3"/>
  <c r="X101" i="3"/>
  <c r="AA83" i="3"/>
  <c r="Z83" i="3"/>
  <c r="AA73" i="3"/>
  <c r="Z73" i="3"/>
  <c r="Y73" i="3"/>
  <c r="AA69" i="3"/>
  <c r="Z69" i="3"/>
  <c r="Y69" i="3"/>
  <c r="X69" i="3"/>
  <c r="AA61" i="3"/>
  <c r="Z61" i="3"/>
  <c r="Y61" i="3"/>
  <c r="X61" i="3"/>
  <c r="AA51" i="3"/>
  <c r="Y51" i="3"/>
  <c r="X51" i="3"/>
  <c r="AA45" i="3"/>
  <c r="Z45" i="3"/>
  <c r="Y45" i="3"/>
  <c r="X45" i="3"/>
  <c r="Y921" i="3"/>
  <c r="Y719" i="3"/>
  <c r="AA925" i="3"/>
  <c r="AA905" i="3"/>
  <c r="AA887" i="3"/>
  <c r="AA829" i="3"/>
  <c r="AA777" i="3"/>
  <c r="AA725" i="3"/>
  <c r="AA661" i="3"/>
  <c r="AA613" i="3"/>
  <c r="AA559" i="3"/>
  <c r="AA481" i="3"/>
  <c r="AA429" i="3"/>
  <c r="AA417" i="3"/>
  <c r="Z935" i="3"/>
  <c r="Z927" i="3"/>
  <c r="Z925" i="3"/>
  <c r="Z921" i="3"/>
  <c r="Z919" i="3"/>
  <c r="Z915" i="3"/>
  <c r="Z905" i="3"/>
  <c r="Z899" i="3"/>
  <c r="Z895" i="3"/>
  <c r="Z891" i="3"/>
  <c r="Z887" i="3"/>
  <c r="Z877" i="3"/>
  <c r="Z869" i="3"/>
  <c r="Z857" i="3"/>
  <c r="Z853" i="3"/>
  <c r="Z851" i="3"/>
  <c r="Z841" i="3"/>
  <c r="Z835" i="3"/>
  <c r="Z829" i="3"/>
  <c r="Z821" i="3"/>
  <c r="Z815" i="3"/>
  <c r="Z807" i="3"/>
  <c r="Z799" i="3"/>
  <c r="Z787" i="3"/>
  <c r="Z785" i="3"/>
  <c r="Z781" i="3"/>
  <c r="Z777" i="3"/>
  <c r="Z773" i="3"/>
  <c r="Z765" i="3"/>
  <c r="Z759" i="3"/>
  <c r="Z755" i="3"/>
  <c r="Z745" i="3"/>
  <c r="Z737" i="3"/>
  <c r="Z733" i="3"/>
  <c r="Z725" i="3"/>
  <c r="Z719" i="3"/>
  <c r="Z711" i="3"/>
  <c r="Z703" i="3"/>
  <c r="Z695" i="3"/>
  <c r="Z689" i="3"/>
  <c r="Z669" i="3"/>
  <c r="Z661" i="3"/>
  <c r="Z653" i="3"/>
  <c r="Z649" i="3"/>
  <c r="Z635" i="3"/>
  <c r="Z631" i="3"/>
  <c r="Z623" i="3"/>
  <c r="Z619" i="3"/>
  <c r="Z617" i="3"/>
  <c r="Z613" i="3"/>
  <c r="Z611" i="3"/>
  <c r="Z605" i="3"/>
  <c r="Z597" i="3"/>
  <c r="Z589" i="3"/>
  <c r="Z583" i="3"/>
  <c r="Z577" i="3"/>
  <c r="Z569" i="3"/>
  <c r="Z559" i="3"/>
  <c r="Z557" i="3"/>
  <c r="Z551" i="3"/>
  <c r="Z539" i="3"/>
  <c r="Z529" i="3"/>
  <c r="Z515" i="3"/>
  <c r="Z513" i="3"/>
  <c r="Z503" i="3"/>
  <c r="Z487" i="3"/>
  <c r="Z481" i="3"/>
  <c r="Z473" i="3"/>
  <c r="Z465" i="3"/>
  <c r="Z457" i="3"/>
  <c r="Z451" i="3"/>
  <c r="Z447" i="3"/>
  <c r="Z439" i="3"/>
  <c r="Z431" i="3"/>
  <c r="Z429" i="3"/>
  <c r="Z419" i="3"/>
  <c r="Z385" i="3"/>
  <c r="Z335" i="3"/>
  <c r="Z297" i="3"/>
  <c r="Y935" i="3"/>
  <c r="Y927" i="3"/>
  <c r="Y925" i="3"/>
  <c r="Y919" i="3"/>
  <c r="Y905" i="3"/>
  <c r="Y899" i="3"/>
  <c r="Y895" i="3"/>
  <c r="Y891" i="3"/>
  <c r="Y887" i="3"/>
  <c r="Y877" i="3"/>
  <c r="Y869" i="3"/>
  <c r="Y857" i="3"/>
  <c r="Y853" i="3"/>
  <c r="Y851" i="3"/>
  <c r="Y841" i="3"/>
  <c r="Y835" i="3"/>
  <c r="Y829" i="3"/>
  <c r="Y821" i="3"/>
  <c r="Y815" i="3"/>
  <c r="Y807" i="3"/>
  <c r="Y799" i="3"/>
  <c r="Y787" i="3"/>
  <c r="Y785" i="3"/>
  <c r="Y781" i="3"/>
  <c r="Y777" i="3"/>
  <c r="Y773" i="3"/>
  <c r="Y765" i="3"/>
  <c r="Y759" i="3"/>
  <c r="Y755" i="3"/>
  <c r="Y745" i="3"/>
  <c r="Y737" i="3"/>
  <c r="Y733" i="3"/>
  <c r="Y725" i="3"/>
  <c r="Y711" i="3"/>
  <c r="Y703" i="3"/>
  <c r="Y695" i="3"/>
  <c r="Y689" i="3"/>
  <c r="Y669" i="3"/>
  <c r="Y661" i="3"/>
  <c r="Y653" i="3"/>
  <c r="Y649" i="3"/>
  <c r="Y635" i="3"/>
  <c r="Y631" i="3"/>
  <c r="Y623" i="3"/>
  <c r="Y619" i="3"/>
  <c r="Y617" i="3"/>
  <c r="Y613" i="3"/>
  <c r="Y611" i="3"/>
  <c r="Y605" i="3"/>
  <c r="Y597" i="3"/>
  <c r="Y589" i="3"/>
  <c r="Y583" i="3"/>
  <c r="Y577" i="3"/>
  <c r="Y569" i="3"/>
  <c r="Y559" i="3"/>
  <c r="Y557" i="3"/>
  <c r="Y551" i="3"/>
  <c r="Y539" i="3"/>
  <c r="Y529" i="3"/>
  <c r="Y515" i="3"/>
  <c r="Y513" i="3"/>
  <c r="Y503" i="3"/>
  <c r="Y487" i="3"/>
  <c r="Y481" i="3"/>
  <c r="Y473" i="3"/>
  <c r="Y465" i="3"/>
  <c r="Y457" i="3"/>
  <c r="Y451" i="3"/>
  <c r="Y447" i="3"/>
  <c r="Y439" i="3"/>
  <c r="Y431" i="3"/>
  <c r="Y369" i="3"/>
  <c r="Y305" i="3"/>
  <c r="Y253" i="3"/>
  <c r="Y217" i="3"/>
  <c r="Y189" i="3"/>
  <c r="Y153" i="3"/>
  <c r="Y139" i="3"/>
  <c r="X935" i="3"/>
  <c r="X925" i="3"/>
  <c r="X921" i="3"/>
  <c r="X919" i="3"/>
  <c r="X905" i="3"/>
  <c r="X899" i="3"/>
  <c r="X895" i="3"/>
  <c r="X887" i="3"/>
  <c r="X877" i="3"/>
  <c r="X869" i="3"/>
  <c r="X851" i="3"/>
  <c r="X841" i="3"/>
  <c r="X821" i="3"/>
  <c r="X815" i="3"/>
  <c r="X787" i="3"/>
  <c r="X785" i="3"/>
  <c r="X765" i="3"/>
  <c r="X759" i="3"/>
  <c r="X737" i="3"/>
  <c r="X733" i="3"/>
  <c r="X711" i="3"/>
  <c r="X703" i="3"/>
  <c r="X669" i="3"/>
  <c r="X649" i="3"/>
  <c r="X635" i="3"/>
  <c r="X619" i="3"/>
  <c r="X617" i="3"/>
  <c r="X605" i="3"/>
  <c r="X597" i="3"/>
  <c r="X559" i="3"/>
  <c r="X529" i="3"/>
  <c r="X431" i="3"/>
  <c r="X417" i="3"/>
  <c r="X305" i="3"/>
  <c r="X261" i="3"/>
  <c r="X257" i="3"/>
  <c r="X227" i="3"/>
  <c r="X225" i="3"/>
  <c r="X161" i="3"/>
  <c r="X131" i="3"/>
  <c r="Z353" i="3" l="1"/>
  <c r="Y3" i="3"/>
  <c r="Y83" i="3"/>
  <c r="AA13" i="3"/>
  <c r="AA773" i="3"/>
  <c r="Z361" i="3"/>
  <c r="Y13" i="3"/>
  <c r="AA111" i="3"/>
  <c r="Y29" i="3"/>
  <c r="AA29" i="3"/>
  <c r="X353" i="3"/>
  <c r="X361" i="3"/>
  <c r="X3" i="3"/>
  <c r="Z253" i="3"/>
  <c r="X13" i="3"/>
  <c r="Z239" i="3"/>
  <c r="X73" i="3"/>
  <c r="Z51" i="3"/>
  <c r="Y119" i="3"/>
  <c r="AA3" i="3"/>
  <c r="Y353" i="3"/>
  <c r="X163" i="3"/>
  <c r="X195" i="3"/>
  <c r="X439" i="3"/>
  <c r="X465" i="3"/>
  <c r="X503" i="3"/>
  <c r="X539" i="3"/>
  <c r="X569" i="3"/>
  <c r="X419" i="3"/>
  <c r="Y309" i="3"/>
  <c r="Y393" i="3"/>
  <c r="X145" i="3"/>
  <c r="X169" i="3"/>
  <c r="X203" i="3"/>
  <c r="X447" i="3"/>
  <c r="X513" i="3"/>
  <c r="X551" i="3"/>
  <c r="X577" i="3"/>
  <c r="AB61" i="3"/>
  <c r="X119" i="3"/>
  <c r="Y361" i="3"/>
  <c r="X473" i="3"/>
  <c r="X153" i="3"/>
  <c r="X181" i="3"/>
  <c r="X209" i="3"/>
  <c r="X451" i="3"/>
  <c r="X481" i="3"/>
  <c r="X515" i="3"/>
  <c r="X557" i="3"/>
  <c r="AB101" i="3"/>
  <c r="X139" i="3"/>
  <c r="AB265" i="3"/>
  <c r="Y181" i="3"/>
  <c r="Y227" i="3"/>
  <c r="Y257" i="3"/>
  <c r="AB313" i="3"/>
  <c r="X641" i="3"/>
  <c r="AA323" i="3"/>
  <c r="AA335" i="3"/>
  <c r="AA353" i="3"/>
  <c r="AA361" i="3"/>
  <c r="AA421" i="3"/>
  <c r="AA529" i="3"/>
  <c r="Z119" i="3"/>
  <c r="AA119" i="3"/>
  <c r="X273" i="3"/>
  <c r="Y915" i="3"/>
  <c r="X29" i="3"/>
  <c r="Z273" i="3"/>
  <c r="AB45" i="3" l="1"/>
  <c r="AB641" i="3"/>
  <c r="AB119" i="3"/>
  <c r="AA273" i="3"/>
  <c r="AB309" i="3"/>
  <c r="AB305" i="3"/>
  <c r="AB319" i="3"/>
  <c r="AB315" i="3"/>
  <c r="AB297" i="3"/>
  <c r="AB273" i="3"/>
  <c r="AB267" i="3"/>
  <c r="AB261" i="3"/>
  <c r="AB257" i="3"/>
  <c r="AB253" i="3"/>
  <c r="AB239" i="3"/>
  <c r="AB227" i="3"/>
  <c r="AB203" i="3"/>
  <c r="AB323" i="3"/>
  <c r="AB339" i="3"/>
  <c r="AB417" i="3"/>
  <c r="AB419" i="3"/>
  <c r="Z29" i="3" l="1"/>
  <c r="AB361" i="3"/>
  <c r="AB335" i="3"/>
  <c r="AB421" i="3"/>
  <c r="AB393" i="3"/>
  <c r="AB385" i="3"/>
  <c r="AB369" i="3"/>
  <c r="AB353" i="3"/>
  <c r="AB341" i="3"/>
  <c r="X781" i="3"/>
  <c r="AB781" i="3"/>
  <c r="AF935" i="3"/>
  <c r="AG935" i="3" s="1"/>
  <c r="AF925" i="3"/>
  <c r="AG925" i="3" s="1"/>
  <c r="AF919" i="3"/>
  <c r="AG919" i="3" s="1"/>
  <c r="AF851" i="3"/>
  <c r="AF785" i="3"/>
  <c r="AG785" i="3" s="1"/>
  <c r="AF745" i="3"/>
  <c r="AF743" i="3"/>
  <c r="AF741" i="3"/>
  <c r="AF739" i="3"/>
  <c r="AF737" i="3"/>
  <c r="AF733" i="3"/>
  <c r="AG733" i="3" s="1"/>
  <c r="AF725" i="3"/>
  <c r="AG725" i="3" s="1"/>
  <c r="AF719" i="3"/>
  <c r="AF709" i="3"/>
  <c r="AF707" i="3"/>
  <c r="AF705" i="3"/>
  <c r="AF701" i="3"/>
  <c r="AF699" i="3"/>
  <c r="AF697" i="3"/>
  <c r="AF695" i="3"/>
  <c r="AF659" i="3"/>
  <c r="AF657" i="3"/>
  <c r="AF655" i="3"/>
  <c r="AF653" i="3"/>
  <c r="AF651" i="3"/>
  <c r="AF649" i="3"/>
  <c r="AG641" i="3"/>
  <c r="AF639" i="3"/>
  <c r="AF637" i="3"/>
  <c r="AF633" i="3"/>
  <c r="AG611" i="3"/>
  <c r="AF609" i="3"/>
  <c r="AG609" i="3" s="1"/>
  <c r="AF513" i="3"/>
  <c r="AG513" i="3" s="1"/>
  <c r="AF429" i="3"/>
  <c r="AG429" i="3" s="1"/>
  <c r="AF401" i="3"/>
  <c r="X313" i="3"/>
  <c r="AF309" i="3"/>
  <c r="AG257" i="3"/>
  <c r="AF225" i="3"/>
  <c r="AG225" i="3" s="1"/>
  <c r="AF161" i="3"/>
  <c r="AG161" i="3" s="1"/>
  <c r="AF109" i="3"/>
  <c r="AG109" i="3" s="1"/>
  <c r="K83" i="3"/>
  <c r="K51" i="3"/>
  <c r="AG653" i="3" l="1"/>
  <c r="AG695" i="3"/>
  <c r="AF313" i="3"/>
  <c r="AF319" i="3"/>
  <c r="AF335" i="3"/>
  <c r="AF421" i="3"/>
  <c r="AF369" i="3"/>
  <c r="AG369" i="3" s="1"/>
  <c r="AF393" i="3"/>
  <c r="AF385" i="3"/>
  <c r="AF267" i="3"/>
  <c r="AF323" i="3"/>
  <c r="AG323" i="3" s="1"/>
  <c r="AF273" i="3"/>
  <c r="AG267" i="3" s="1"/>
  <c r="AF341" i="3"/>
  <c r="AG341" i="3" s="1"/>
  <c r="AF415" i="3"/>
  <c r="AF417" i="3"/>
  <c r="Z3" i="3"/>
  <c r="Z13" i="3"/>
  <c r="AB777" i="3"/>
  <c r="AG649" i="3"/>
  <c r="AF25" i="3"/>
  <c r="AG101" i="3"/>
  <c r="AF891" i="3"/>
  <c r="AG891" i="3" s="1"/>
  <c r="AB925" i="3"/>
  <c r="AG737" i="3"/>
  <c r="AF3" i="3"/>
  <c r="AF853" i="3"/>
  <c r="AF111" i="3"/>
  <c r="AG111" i="3" s="1"/>
  <c r="AB161" i="3"/>
  <c r="AF153" i="3"/>
  <c r="AG153" i="3" s="1"/>
  <c r="AF169" i="3"/>
  <c r="AF315" i="3"/>
  <c r="AF353" i="3"/>
  <c r="AF551" i="3"/>
  <c r="AG551" i="3" s="1"/>
  <c r="AG605" i="3"/>
  <c r="AF921" i="3"/>
  <c r="AG921" i="3" s="1"/>
  <c r="AF69" i="3"/>
  <c r="AB109" i="3"/>
  <c r="AF139" i="3"/>
  <c r="AF145" i="3"/>
  <c r="AG145" i="3" s="1"/>
  <c r="AF189" i="3"/>
  <c r="AG189" i="3" s="1"/>
  <c r="AB111" i="3"/>
  <c r="AF13" i="3"/>
  <c r="AB29" i="3"/>
  <c r="AF51" i="3"/>
  <c r="AF73" i="3"/>
  <c r="AG73" i="3" s="1"/>
  <c r="AF119" i="3"/>
  <c r="AF125" i="3"/>
  <c r="AF131" i="3"/>
  <c r="AF487" i="3"/>
  <c r="AF539" i="3"/>
  <c r="AF195" i="3"/>
  <c r="AG195" i="3" s="1"/>
  <c r="AF305" i="3"/>
  <c r="AB429" i="3"/>
  <c r="AF559" i="3"/>
  <c r="AG559" i="3" s="1"/>
  <c r="AF239" i="3"/>
  <c r="AF297" i="3"/>
  <c r="AF339" i="3"/>
  <c r="AF451" i="3"/>
  <c r="AF457" i="3"/>
  <c r="AF515" i="3"/>
  <c r="AF529" i="3"/>
  <c r="AF569" i="3"/>
  <c r="AF815" i="3"/>
  <c r="AF821" i="3"/>
  <c r="AF835" i="3"/>
  <c r="AF841" i="3"/>
  <c r="AF887" i="3"/>
  <c r="AG887" i="3" s="1"/>
  <c r="AF597" i="3"/>
  <c r="AG597" i="3" s="1"/>
  <c r="AB785" i="3"/>
  <c r="AF877" i="3"/>
  <c r="AG877" i="3" s="1"/>
  <c r="AG703" i="3"/>
  <c r="AF905" i="3"/>
  <c r="AG905" i="3" s="1"/>
  <c r="AB577" i="3"/>
  <c r="AG613" i="3"/>
  <c r="AG619" i="3"/>
  <c r="AG623" i="3"/>
  <c r="AG631" i="3"/>
  <c r="AG635" i="3"/>
  <c r="AB853" i="3"/>
  <c r="AF869" i="3"/>
  <c r="AG869" i="3" s="1"/>
  <c r="AF899" i="3"/>
  <c r="AG899" i="3" s="1"/>
  <c r="AF927" i="3"/>
  <c r="AG927" i="3" s="1"/>
  <c r="AF45" i="3"/>
  <c r="AF61" i="3"/>
  <c r="AG61" i="3" s="1"/>
  <c r="AF83" i="3"/>
  <c r="AG83" i="3" s="1"/>
  <c r="AF163" i="3"/>
  <c r="AF181" i="3"/>
  <c r="AF203" i="3"/>
  <c r="AG203" i="3" s="1"/>
  <c r="AF253" i="3"/>
  <c r="AG253" i="3" s="1"/>
  <c r="AF257" i="3"/>
  <c r="AF265" i="3"/>
  <c r="AF361" i="3"/>
  <c r="AF447" i="3"/>
  <c r="AG719" i="3"/>
  <c r="AF915" i="3"/>
  <c r="AG915" i="3" s="1"/>
  <c r="AF217" i="3"/>
  <c r="AB225" i="3"/>
  <c r="AB439" i="3"/>
  <c r="AF465" i="3"/>
  <c r="AF227" i="3"/>
  <c r="AG227" i="3" s="1"/>
  <c r="AB451" i="3"/>
  <c r="AB513" i="3"/>
  <c r="AB611" i="3"/>
  <c r="AB557" i="3"/>
  <c r="AF589" i="3"/>
  <c r="AB617" i="3"/>
  <c r="AB733" i="3"/>
  <c r="AB649" i="3"/>
  <c r="AF787" i="3"/>
  <c r="AG787" i="3" s="1"/>
  <c r="AF857" i="3"/>
  <c r="AG857" i="3" s="1"/>
  <c r="AF895" i="3"/>
  <c r="AG895" i="3" s="1"/>
  <c r="AF799" i="3"/>
  <c r="AG799" i="3" s="1"/>
  <c r="AF829" i="3"/>
  <c r="AB891" i="3"/>
  <c r="AB935" i="3"/>
  <c r="AB851" i="3"/>
  <c r="AB919" i="3"/>
  <c r="AG309" i="3" l="1"/>
  <c r="AH613" i="3"/>
  <c r="AG163" i="3"/>
  <c r="AG217" i="3"/>
  <c r="AG415" i="3"/>
  <c r="AG421" i="3"/>
  <c r="AB899" i="3"/>
  <c r="AB473" i="3"/>
  <c r="AB447" i="3"/>
  <c r="AB209" i="3"/>
  <c r="K209" i="3" s="1"/>
  <c r="AB163" i="3"/>
  <c r="AB927" i="3"/>
  <c r="AB921" i="3"/>
  <c r="AB915" i="3"/>
  <c r="AB905" i="3"/>
  <c r="AB895" i="3"/>
  <c r="AB887" i="3"/>
  <c r="AB877" i="3"/>
  <c r="AB869" i="3"/>
  <c r="AB857" i="3"/>
  <c r="AB841" i="3"/>
  <c r="AB835" i="3"/>
  <c r="AB829" i="3"/>
  <c r="AB821" i="3"/>
  <c r="AB815" i="3"/>
  <c r="AB807" i="3"/>
  <c r="AB799" i="3"/>
  <c r="AB787" i="3"/>
  <c r="AB773" i="3"/>
  <c r="AB765" i="3"/>
  <c r="AB759" i="3"/>
  <c r="AB755" i="3"/>
  <c r="AB745" i="3"/>
  <c r="AB737" i="3"/>
  <c r="AB725" i="3"/>
  <c r="AB719" i="3"/>
  <c r="AB711" i="3"/>
  <c r="AB703" i="3"/>
  <c r="AB695" i="3"/>
  <c r="AB689" i="3"/>
  <c r="AB669" i="3"/>
  <c r="AB661" i="3"/>
  <c r="AB653" i="3"/>
  <c r="AB635" i="3"/>
  <c r="AB631" i="3"/>
  <c r="AB623" i="3"/>
  <c r="AB619" i="3"/>
  <c r="AB613" i="3"/>
  <c r="AB605" i="3"/>
  <c r="AB597" i="3"/>
  <c r="AB589" i="3"/>
  <c r="AB583" i="3"/>
  <c r="AB569" i="3"/>
  <c r="AB559" i="3"/>
  <c r="AB551" i="3"/>
  <c r="AB539" i="3"/>
  <c r="AB529" i="3"/>
  <c r="AB515" i="3"/>
  <c r="AB503" i="3"/>
  <c r="AB487" i="3"/>
  <c r="AB481" i="3"/>
  <c r="AB465" i="3"/>
  <c r="AB457" i="3"/>
  <c r="AB431" i="3"/>
  <c r="AB217" i="3"/>
  <c r="K217" i="3" s="1"/>
  <c r="AB195" i="3"/>
  <c r="K195" i="3" s="1"/>
  <c r="AB189" i="3"/>
  <c r="K189" i="3" s="1"/>
  <c r="AB181" i="3"/>
  <c r="K181" i="3" s="1"/>
  <c r="AB169" i="3"/>
  <c r="K169" i="3" s="1"/>
  <c r="AB153" i="3"/>
  <c r="K153" i="3" s="1"/>
  <c r="AB145" i="3"/>
  <c r="K145" i="3" s="1"/>
  <c r="AB139" i="3"/>
  <c r="AB131" i="3"/>
  <c r="K119" i="3"/>
  <c r="AB83" i="3"/>
  <c r="AB73" i="3"/>
  <c r="AB69" i="3"/>
  <c r="AB51" i="3"/>
  <c r="AB13" i="3"/>
  <c r="AG447" i="3"/>
  <c r="AG3" i="3"/>
  <c r="AH3" i="3" s="1"/>
  <c r="AG515" i="3"/>
  <c r="AH515" i="3" s="1"/>
  <c r="AG815" i="3"/>
  <c r="AH787" i="3" s="1"/>
  <c r="AG457" i="3"/>
  <c r="AG119" i="3"/>
  <c r="AH111" i="3" s="1"/>
  <c r="AH431" i="3" l="1"/>
  <c r="AH22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Narda Veronica Velandia Cely</author>
    <author>Pablo Alejandro Giraldo Jimenez</author>
    <author>tc={65EA3B6A-A008-0845-8059-AFB9FB246B47}</author>
    <author>Luis Alberto Valencia Valencia</author>
  </authors>
  <commentList>
    <comment ref="G2" authorId="0" shapeId="0" xr:uid="{D40D3C05-1461-EA45-9B18-BA56192D9A05}">
      <text>
        <r>
          <rPr>
            <b/>
            <sz val="9"/>
            <color rgb="FF000000"/>
            <rFont val="Tahoma"/>
            <family val="2"/>
          </rPr>
          <t>Narda Veronica Velandia Cely:</t>
        </r>
        <r>
          <rPr>
            <sz val="9"/>
            <color rgb="FF000000"/>
            <rFont val="Tahoma"/>
            <family val="2"/>
          </rPr>
          <t xml:space="preserve">
</t>
        </r>
        <r>
          <rPr>
            <sz val="9"/>
            <color rgb="FF000000"/>
            <rFont val="Tahoma"/>
            <family val="2"/>
          </rPr>
          <t>MODIFICABLE PARA 2020 PERO DEBE ESTAR ALINEADA CON META 2022 PEI</t>
        </r>
      </text>
    </comment>
    <comment ref="AI2" authorId="0" shapeId="0" xr:uid="{A0C4D156-2689-4B43-93C1-2E288D7E0538}">
      <text>
        <r>
          <rPr>
            <b/>
            <sz val="9"/>
            <color rgb="FF000000"/>
            <rFont val="Tahoma"/>
            <family val="2"/>
          </rPr>
          <t>Narda Veronica Velandia Cely:</t>
        </r>
        <r>
          <rPr>
            <sz val="9"/>
            <color rgb="FF000000"/>
            <rFont val="Tahoma"/>
            <family val="2"/>
          </rPr>
          <t xml:space="preserve">
</t>
        </r>
        <r>
          <rPr>
            <sz val="9"/>
            <color rgb="FF000000"/>
            <rFont val="Tahoma"/>
            <family val="2"/>
          </rPr>
          <t>ASIGNADO POR OAP TRIMESTRALMENTE</t>
        </r>
      </text>
    </comment>
    <comment ref="P182" authorId="1" shapeId="0" xr:uid="{077B28F4-798D-F44B-8ED2-38D8395AC2A5}">
      <text>
        <r>
          <rPr>
            <b/>
            <sz val="9"/>
            <color indexed="81"/>
            <rFont val="Tahoma"/>
            <family val="2"/>
          </rPr>
          <t>Pablo Alejandro Giraldo Jimenez:</t>
        </r>
        <r>
          <rPr>
            <sz val="9"/>
            <color indexed="81"/>
            <rFont val="Tahoma"/>
            <family val="2"/>
          </rPr>
          <t xml:space="preserve">
Evidencias disponible</t>
        </r>
      </text>
    </comment>
    <comment ref="P184" authorId="1" shapeId="0" xr:uid="{AD5C044A-3327-494A-9B39-249FC27979D4}">
      <text>
        <r>
          <rPr>
            <b/>
            <sz val="9"/>
            <color indexed="81"/>
            <rFont val="Tahoma"/>
            <family val="2"/>
          </rPr>
          <t>Pablo Alejandro Giraldo Jimenez:</t>
        </r>
        <r>
          <rPr>
            <sz val="9"/>
            <color indexed="81"/>
            <rFont val="Tahoma"/>
            <family val="2"/>
          </rPr>
          <t xml:space="preserve">
Evidencias disponible</t>
        </r>
      </text>
    </comment>
    <comment ref="P186" authorId="1" shapeId="0" xr:uid="{E4448099-C553-9745-928E-310F01952FEF}">
      <text>
        <r>
          <rPr>
            <b/>
            <sz val="9"/>
            <color indexed="81"/>
            <rFont val="Tahoma"/>
            <family val="2"/>
          </rPr>
          <t>Pablo Alejandro Giraldo Jimenez:</t>
        </r>
        <r>
          <rPr>
            <sz val="9"/>
            <color indexed="81"/>
            <rFont val="Tahoma"/>
            <family val="2"/>
          </rPr>
          <t xml:space="preserve">
Evidencias disponible</t>
        </r>
      </text>
    </comment>
    <comment ref="P188" authorId="1" shapeId="0" xr:uid="{7B21BC61-A33D-9349-8448-6DA5BFCB6A1D}">
      <text>
        <r>
          <rPr>
            <b/>
            <sz val="9"/>
            <color indexed="81"/>
            <rFont val="Tahoma"/>
            <family val="2"/>
          </rPr>
          <t>Pablo Alejandro Giraldo Jimenez:</t>
        </r>
        <r>
          <rPr>
            <sz val="9"/>
            <color indexed="81"/>
            <rFont val="Tahoma"/>
            <family val="2"/>
          </rPr>
          <t xml:space="preserve">
Evidencias disponible</t>
        </r>
      </text>
    </comment>
    <comment ref="F487" authorId="2" shapeId="0" xr:uid="{65EA3B6A-A008-0845-8059-AFB9FB246B47}">
      <text>
        <t>[Comentario encadenado]
Tu versión de Excel te permite leer este comentario encadenado; sin embargo, las ediciones que se apliquen se quitarán si el archivo se abre en una versión más reciente de Excel. Más información: https://go.microsoft.com/fwlink/?linkid=870924
Comentario:
    Consultar el tema de estado de diseño</t>
      </text>
    </comment>
    <comment ref="M637" authorId="3" shapeId="0" xr:uid="{8BA47E3B-EA18-8643-9B00-E0642E9ED491}">
      <text>
        <r>
          <rPr>
            <b/>
            <sz val="9"/>
            <color rgb="FF000000"/>
            <rFont val="Tahoma"/>
            <family val="2"/>
          </rPr>
          <t>tratarlo como garantizar que la comision internacional si salga hablarlo con proyectos internacionales:</t>
        </r>
        <r>
          <rPr>
            <sz val="9"/>
            <color rgb="FF000000"/>
            <rFont val="Tahoma"/>
            <family val="2"/>
          </rPr>
          <t xml:space="preserve">
</t>
        </r>
      </text>
    </comment>
  </commentList>
</comments>
</file>

<file path=xl/sharedStrings.xml><?xml version="1.0" encoding="utf-8"?>
<sst xmlns="http://schemas.openxmlformats.org/spreadsheetml/2006/main" count="2170" uniqueCount="1089">
  <si>
    <t>2017 MIPG</t>
  </si>
  <si>
    <t>2018-2022 CUATRIENIO</t>
  </si>
  <si>
    <t>Políticas MiPG Decreto 1499 Sept 2017 y Decreto 612 de 2018</t>
  </si>
  <si>
    <t xml:space="preserve">OBJETIVO  INSTITUCIONAL </t>
  </si>
  <si>
    <t># COMP</t>
  </si>
  <si>
    <t xml:space="preserve">COMPROMISO </t>
  </si>
  <si>
    <t># META 
2022 PEI</t>
  </si>
  <si>
    <t>META 2022 PEI</t>
  </si>
  <si>
    <t>META 2021</t>
  </si>
  <si>
    <t>No. META 2021</t>
  </si>
  <si>
    <t>NOMBRE INDICADOR</t>
  </si>
  <si>
    <t>FÓRMULA INDICADOR</t>
  </si>
  <si>
    <t>AVANCE INDICADOR</t>
  </si>
  <si>
    <t>ACTIVIDADES</t>
  </si>
  <si>
    <t>PONDERACION ACTIVIDAD</t>
  </si>
  <si>
    <t>EVALUACIÓN 
TRIM I</t>
  </si>
  <si>
    <t>EVALUACIÓN 
TRIM II</t>
  </si>
  <si>
    <t>EVALUACIÓN 
TRIM III</t>
  </si>
  <si>
    <t>EVALUACIÓN
 TRIM IV</t>
  </si>
  <si>
    <t>ACUMULADO</t>
  </si>
  <si>
    <t>AVANCE 
I TRIM</t>
  </si>
  <si>
    <t>AVANCE 
II TRIM</t>
  </si>
  <si>
    <t>AVANCE 
III TRIM</t>
  </si>
  <si>
    <t>AVANCE 
IV TRIM</t>
  </si>
  <si>
    <t>GESTION 2021</t>
  </si>
  <si>
    <t>LIDER OBJETIVO</t>
  </si>
  <si>
    <t>RESPONSABLE Y APOYO DEL LIDER</t>
  </si>
  <si>
    <t>COMENTARIO</t>
  </si>
  <si>
    <t>COMENTA20O  GESTION META 2020</t>
  </si>
  <si>
    <t>COMENTARIO  GESTION  COMPROMISO 2020</t>
  </si>
  <si>
    <t>COMENTARIO  GESTION OBJETIVO INSTITUCIONAL 2020</t>
  </si>
  <si>
    <t>RESPONSABLE EN OAP DE APOYAR EVALUACIÓN</t>
  </si>
  <si>
    <t>CUMPLE A 31 DE DIC 2020</t>
  </si>
  <si>
    <t>CONTINÚA PLAN 2021</t>
  </si>
  <si>
    <t>CAMBIO O MODIFICACION DE ACTIVIDADES</t>
  </si>
  <si>
    <t>PLANEACIÓN INSTITUCIONAL</t>
  </si>
  <si>
    <t xml:space="preserve">1. INSTITUCIONALIDAD: Consolidar los roles de autoridad, de prestación del servicio y de investigación de accidentes para dinamizar el crecimiento del transporte aéreo, contribuyendo así a la aviación civil colombiana. </t>
  </si>
  <si>
    <t xml:space="preserve">Lograr que el Estado Colombiano reconozca el carácter estratégico de la aviación civil, fortaleciendo las competencias de la autoridad aeronáutica. </t>
  </si>
  <si>
    <t>Alcanzar la implementación del 100% de los planes de acción orientados al fortalecimiento institucional de la Autoridad Aeronáutica</t>
  </si>
  <si>
    <t>Actualizar el 50% de los permisos de operación de los aeropuertos públicos que no fueron actualizados en los últimos 5 años</t>
  </si>
  <si>
    <t>Aeropuertos públicos con permisos de operación actualizados</t>
  </si>
  <si>
    <t>No. de aeropuertos públicos con permiso de operación actualizados / Total de aeropuertos públicos con permiso de operación desactualizados</t>
  </si>
  <si>
    <t>1. Realizar inventario de aeropuertos públicos con permiso de operación desactualizados.</t>
  </si>
  <si>
    <t>P</t>
  </si>
  <si>
    <t>DIRECCIÓN GENERAL</t>
  </si>
  <si>
    <t>SECRETARIO (A) DE SEGURIDAD OPERACIONAL Y DE LA AVIACIÓN CIVIL</t>
  </si>
  <si>
    <t>Luz Melba Castañeda Lizarazo - Cenaida Jerez Ruiz</t>
  </si>
  <si>
    <t>SI</t>
  </si>
  <si>
    <t>NO</t>
  </si>
  <si>
    <t>E</t>
  </si>
  <si>
    <t>2. Notificar a los entes territoriales (Gobernaciones y alcaldías) que el permiso de operación debe ser actualizado a más tardar al 31 de diciembre de 2022.</t>
  </si>
  <si>
    <t xml:space="preserve">3. Realizar el plan de vigilancia de actualización de los permisos de operación </t>
  </si>
  <si>
    <t>4. Evaluación de la Seguridad Operacional de los aeropuertos objeto de actualización de permiso de operación</t>
  </si>
  <si>
    <t>5. Elaboración de la resolución de actualización (renovación o suspensión) del permiso de operación</t>
  </si>
  <si>
    <t>Contar con los Estudios y Diseños a Fase III para la Construcción de la Sede de la Autoridad Aeronáutica para la Secretaria Seguridad Operacional y de la Aviación Civil (SSOAC) y sus nuevas dependencias</t>
  </si>
  <si>
    <t>Estudios y Diseños de la Infraestructura de la Autoridad Aeronáutica</t>
  </si>
  <si>
    <t>(Actividades  realizadas /  Actividades  programadas)*100</t>
  </si>
  <si>
    <t>1. FASE I
Diagnóstico.
Actividades de campo a ejecutar
Esquema básico</t>
  </si>
  <si>
    <t>COORDINADOR (A) GRUPO  DE INVESTIGACION DE ACCIDENTES</t>
  </si>
  <si>
    <t>2. FASE I 
 Informe</t>
  </si>
  <si>
    <t>3. FASE II 
Anteproyecto
Diseños ingenieria estructural y complementarios
Presupuesto de obra
Trámites</t>
  </si>
  <si>
    <t>4. FASE II 
Informe</t>
  </si>
  <si>
    <t>5. FASE III 
Proyecto arquitectónico
Estudios complementarios
Presupuesto
Documentos complementarios</t>
  </si>
  <si>
    <t>6. FASE III  
Estudios y diseños de la infraestructura de la autridad aeronáutica</t>
  </si>
  <si>
    <t>Realizar un (1) Foro Aeronáutico alineado con el Plan Estratégico Aeronáutico 2030.</t>
  </si>
  <si>
    <t>Foro de Construcción Estratégica</t>
  </si>
  <si>
    <t>Un Foro</t>
  </si>
  <si>
    <t xml:space="preserve">1. Realización Foro </t>
  </si>
  <si>
    <t>JEFE OFICINA ASESORA DE PLANEACIÓN - OAP</t>
  </si>
  <si>
    <t xml:space="preserve">2. Conclusiones y Recomendaciones  Foro </t>
  </si>
  <si>
    <t>Establecer un momento de encuentro a través del cual el Estado Colombiano exponga el carácter estratégico de la aviación civil,  y afiance sus competencias como autoridad aeronáutica, apoyando la recuperación del Sector Aeronáutico Nacional y Regional</t>
  </si>
  <si>
    <t>Realización de la X Edición de la Feria Aeronáutica Internacional F AIR COLOMBIA</t>
  </si>
  <si>
    <t xml:space="preserve">1. Socialización del cronograma y definición de un plan de acción detallado a través de convocatoria a los miembros del Grupo (Autoridades Regionales, otras áreas de Aerocivil relacionadas con el tema y demás responsables de la realización de la Feria). </t>
  </si>
  <si>
    <t>SUBDIRECTOR (A) GENERAL 
COORDINADOR (A) GRUPO FERIA AERONÁUTICA</t>
  </si>
  <si>
    <t>2. Iniciacion del proceso de organización de la Feria (identificación del país invitado,  de nuevos países participantes, participación de las Alcaldías de Rionegro y Medellín y de la Gobernación de Antioquia, entre otras</t>
  </si>
  <si>
    <t>3. Definir la fecha, el formato y detalles para realización de F-AIR 2021</t>
  </si>
  <si>
    <t>4. Revisar, evaluar y conceptuar respecto al formato virtual de F-AIR 2021</t>
  </si>
  <si>
    <t>5. Seguimiento y control al Operador Logistico en las etapas de planeación, ejecución y cierre de la feria</t>
  </si>
  <si>
    <t>6. Definición y Ejecución de la Agenda Académica de F-Air 2021</t>
  </si>
  <si>
    <t>7. Estructuración y acompañamiento al Operador Logistico en el modelo de networking de F-AIR 2021</t>
  </si>
  <si>
    <t>8. Elaboración y estructuración del informe final de F-AIR 2021</t>
  </si>
  <si>
    <t>Adecuar y ajustar los procesos, procedimientos y manuales existentes que exige el Plan de Fortalecimiento Institucional en el rol de autoridad.</t>
  </si>
  <si>
    <t xml:space="preserve">Documentos de los Procesos existentes en el rol  de autoridad adecuados y ajustados </t>
  </si>
  <si>
    <t>(Documentos realizados /  Documentos  programados)*100</t>
  </si>
  <si>
    <t xml:space="preserve">1. Analizar el Plan de Fortalecimiento Institucional y su articulación con los procesos del rol de autoridad existentes. </t>
  </si>
  <si>
    <t>COORDINADOR (A) GRUPO COMUNICACIÓN Y PRENSA</t>
  </si>
  <si>
    <t xml:space="preserve">2.  Estructurar un Plan de Acción y un cronograma de actividades para la implementación efectiva de los procesos del rol de autoridad existentes. </t>
  </si>
  <si>
    <t xml:space="preserve">3. Procesos de autoridad existentes adecuados y ajustados de acuerdo con el cronograma establecido. </t>
  </si>
  <si>
    <t>Ejecutar una estrategia de comunicación de la información institucional encaminada a fortalecer el carácter estratégico de la Aviación Civil generando en la comunidad una cultura de confianza y credibilidad.</t>
  </si>
  <si>
    <t>Publicaciones Institucionales</t>
  </si>
  <si>
    <t>Número de publicaciones realizadas/número de publicaciones proyectadas</t>
  </si>
  <si>
    <t>1. Realización de mínimo 4 comunicados mensuales</t>
  </si>
  <si>
    <t>2. Realización de minimo 4 informativos en video mensualess</t>
  </si>
  <si>
    <t>3. Realización de campañas digitales - Así van nuestras obras</t>
  </si>
  <si>
    <t>3. Realización de mínimo 4 campañas institucionales mensuales</t>
  </si>
  <si>
    <t>4. Realización del diseño de mínimo 50 piezas informativas mensuales</t>
  </si>
  <si>
    <t xml:space="preserve">5.  Realización de mínimo 4 informativos regionales mensuales  </t>
  </si>
  <si>
    <t>Ser una autoridad de aviación civil que la comunidad aeronáutica identifique por su capacidad de actuación y respuesta, dentro de un amplio espectro de facultades, que darán confianza a los usuarios del transporte aéreo y a la OACI.</t>
  </si>
  <si>
    <t>Materializar el 100% de Acuerdos de Cooperación Técnica Internacional suscritos</t>
  </si>
  <si>
    <t>Materializar 2 Acuerdos de Cooperación Técnica (MoU) ya firmados</t>
  </si>
  <si>
    <t>Acuerdos de Cooperación Internacional materializados</t>
  </si>
  <si>
    <t xml:space="preserve">Número de Acuerdos de Cooperación Técnica materializados./Número de Acuerdos de Cooperación Técnica programados para materializar </t>
  </si>
  <si>
    <t>1. Contactar las áreas de la entidad que tienen los acuerdos ya existentes con EASA y el Sistema Regional de Cooperación para la Vigilancia de la Seguridad Operacional (SRVSOP), para socializar los acuerdos.</t>
  </si>
  <si>
    <t>2. Solicitar a las áreas de la entidad sus necesidades y viabilidad de apoyo a través de estos acuerdos mediante correos electrónicos y actas de trabajo.</t>
  </si>
  <si>
    <t xml:space="preserve">3. Realizar mesas de trabajo virtuales con las contrapartes y formalizar las actividades a realizar mediante las actas pertinentes. </t>
  </si>
  <si>
    <t>4. Presentar informe final de ejecución al Director General que refleje la ejecución de los trabajos con el SRVSOP y EASA.</t>
  </si>
  <si>
    <t>Lograr que las empresas prestadoras de servicios aéreos y demás usarios involucrados en el proceso de inspección, vigilancia y control, cumplan de manera óptima la normatividad asociada a las actividades aéreas civiles, seguridad operacional, de la aviación civil y la facilitación.</t>
  </si>
  <si>
    <t xml:space="preserve">Actuaciones administrativas </t>
  </si>
  <si>
    <t>Número de proceso iniciados/No procesos recibidos</t>
  </si>
  <si>
    <t xml:space="preserve">1. Iniciar todas las actuaciones administrativas de las procesos recibidos </t>
  </si>
  <si>
    <t>JEFE OFICINA DE TRANSPORTE AÉREO</t>
  </si>
  <si>
    <t>216 Inspecciones a las Empresas del Sector Aéreo en el año</t>
  </si>
  <si>
    <t xml:space="preserve">Número de Inspecciones realizadas/Número de Inspecciones programadas </t>
  </si>
  <si>
    <t xml:space="preserve">2. Sensibilizar a través de campañas el conocimiento y aplicación de las normas </t>
  </si>
  <si>
    <t xml:space="preserve">Contar con un centro de investigación de accidentes aéreos, con tecnología y expertos que desarrollen autónomamente con oportunidad y calidad los procesos de investigación, para prevenir futuros accidentes e incidentes en la aviación civil. y consolidar las redes de apoyo a víctimas y familiares de accidentes aéreos. </t>
  </si>
  <si>
    <t>Centro de Investigaciones de Accidentes Operativo</t>
  </si>
  <si>
    <t>Inicio de la ejecución de la construcción del CIAA</t>
  </si>
  <si>
    <t>Avance en la  construcción del Centro de Investigación de Accidentes, CIAA.</t>
  </si>
  <si>
    <t>(Número actividades cumplidas 
Número actividades planeadas)*100</t>
  </si>
  <si>
    <t>1.Radicación documentación tramites vigencias futuras proyecto CIAA 2022</t>
  </si>
  <si>
    <t>COORDINADOR (A) GRUPO DE INVESTIGACIÓN DE ACCIDENTES</t>
  </si>
  <si>
    <t>2. Radicación Documentación proceso de licitación construcción e interventoría CIAA contratación de construcción e interventoria CIAA</t>
  </si>
  <si>
    <t>3. Apoyo al proceso contractual y legalización de los contratos de construcción e interventoría</t>
  </si>
  <si>
    <t>4. Acitividades preliminares de obra de la construcción e interventoría</t>
  </si>
  <si>
    <t>5. Cimentación y estructura de la construcción. Instalación de redes sanitarias subterraneas con su respectiva interventoría</t>
  </si>
  <si>
    <t xml:space="preserve">Prestar los servicios de navegación aérea bajo una estructura orientada hacia el usuario y vinculada al Plan de Navegación Aérea, para el desarrollo del Sistema Nacional del Espacio Aéreo - SINEA. </t>
  </si>
  <si>
    <t>Desarrollar el 100% de los programas de inversión contenidos en el PNA (COL)</t>
  </si>
  <si>
    <t>Actualizar y revisar el Plan de Navegación Aérea  - PNA COL orientándolo hacia el prestador de Servicios a la Navegación Aérea, los niveles de servicio, la estructura y el usuario.</t>
  </si>
  <si>
    <t>Actualización del Plan de Navegación Aérea.</t>
  </si>
  <si>
    <t>No Volúmenes programados/actualizados</t>
  </si>
  <si>
    <t>1.Integrar usuarios del espacio aéreo al equipo PNACOL, acciones precisas para aportar en la actualización del PNACOL</t>
  </si>
  <si>
    <t>SECRETARIO (A) DE SISTEMAS OPERACIONAL - SSO
SECRETARIO (A) DE SEGURIDAD OPERACIONAL  Y DE LA AVIACIÓN CIVIL -  SSOAC</t>
  </si>
  <si>
    <t>2. Confirmar equipo PNACOL Aerocivil, continuidad para responder a los compromisos (MOU)</t>
  </si>
  <si>
    <t xml:space="preserve">Actualización Volumen II Nivel técnico-operacional Incluye estas tareas:
3. Actualización pronósticos </t>
  </si>
  <si>
    <t>4. Concepto operacional general</t>
  </si>
  <si>
    <t>5. Priorización /categorización/ objetivos/metas con base en análisis FODA, cumplimiento BBB, Insumos SMS, insumos SSP, Nivel de Mantenimiento, Avance ASBU</t>
  </si>
  <si>
    <t>6. Arquitectura datos /diccionario de datos</t>
  </si>
  <si>
    <t>7. Indicadores (SMART)</t>
  </si>
  <si>
    <t>8. Identificación de soluciones óptimas</t>
  </si>
  <si>
    <t>Actualización Volumen III 
9. Monitoreo al desempeño del SNA</t>
  </si>
  <si>
    <t xml:space="preserve">Consolidar unidades integrales prestadoras de servicios aeroportuarios descentralizadas que soporten el crecimiento del transporte aéreo en Colombia. </t>
  </si>
  <si>
    <t>Tener en funcionamiento el (XX)% del nuevo Modelo de Gestión de las Regionales Aeronáuticas</t>
  </si>
  <si>
    <t>Estructurar  el nuevo Modelo de Gestión de las Regionales Aeronáuticas.</t>
  </si>
  <si>
    <t xml:space="preserve"> Modelo de Gestión de las Regionales Aeronáuticas  estructurado</t>
  </si>
  <si>
    <t>(Número actividades cumplidas/
Número actividades programadas)*100%</t>
  </si>
  <si>
    <t xml:space="preserve">1. Realización de diagnóstico sobre los flujos de información actuales (procesos, funciones y responsabilidades), entre el Nivel Central, y las Direcciones Regionales. </t>
  </si>
  <si>
    <t xml:space="preserve"> 
SUBDIRECTOR (A) GENERAL
SECRETARIA GENERAL 
OFICINA ASESORA DE PLANEACIÓN</t>
  </si>
  <si>
    <t>2. Análisis de procesos, funciones y responsabilidades de acuerdo con el Plan de fortalecimiento institucional (Modelo de operación propuesto por Fortalecimiento Institucional)</t>
  </si>
  <si>
    <t>3. Definición de un Plan de Acción y un cronograma de actividades para la estructuración del nuevo modelo de gestión de las Regionales Aeronáuticas .</t>
  </si>
  <si>
    <t xml:space="preserve">4.Avanzar en la estructuración del nuevo Modelo de Gestión de las Regionales Aeronáuticas acorde con lo establecido en el cronograma.   </t>
  </si>
  <si>
    <t>Definir las actividades para el cumplimiento del Plan de Acción 2022 a seguir para cumplir los compromisos del PEI 2022.</t>
  </si>
  <si>
    <t>Plan de acción definido con sus actividades 2022.</t>
  </si>
  <si>
    <t xml:space="preserve"> Plan de acción definido con sus actividades, año 2022.</t>
  </si>
  <si>
    <t xml:space="preserve">1. Definir actividades para cumplir metas PEI 2022.  </t>
  </si>
  <si>
    <t>LIDER DE OBJETIVO</t>
  </si>
  <si>
    <t xml:space="preserve">2. CONECTIVIDAD: 
Construir una red de servicios de transporte aéreo eficiente que una las regiones del país con los principales centros de producción y de consumo nacionales y del mundo, aprovechando su capacidad integradora.
</t>
  </si>
  <si>
    <t>Promover acuerdos de servicios aéreos con los Estados del mundo, mediante una política aerocomercial que facilite la conexión global de Colombia y amplie las opotunidades de desarrollo.</t>
  </si>
  <si>
    <t>Suscribir 75 Acuerdos bilaterales bajo política de cielos abiertos (Línea base acumulada 2019: 54 Acuerdos)</t>
  </si>
  <si>
    <t>Suscribir y/o actualizar seis (6) instrumentos bilaterales, con enfoque liberalizado.</t>
  </si>
  <si>
    <t>Instrumentos bilaterales con enfoque liberalizado</t>
  </si>
  <si>
    <t xml:space="preserve">Número de instrumentos suscritos y/o actualizados  / Número de instrumentos programados seis (6) </t>
  </si>
  <si>
    <t>1, Coordinación y preparación de evento internacional ICAN 2021</t>
  </si>
  <si>
    <t>JEFE OFICINA DE TRANSPORTE AÉREO - OTA</t>
  </si>
  <si>
    <t>Carlos Humberto Morales – Patricia Elena Cárdenas</t>
  </si>
  <si>
    <t>2. Preparación y envío de modelos de acuerdo y Memorandos de Entendimiento con los diferentes Estados y/o modificaiones entre autoridades</t>
  </si>
  <si>
    <t>3. Negociación de Acuerdos Bilaterales con estados interesados</t>
  </si>
  <si>
    <t>4. Instrumentos bilaterales suscritos.</t>
  </si>
  <si>
    <t xml:space="preserve">Facilitar el acceso a los mercados nacionales mediante la eliminación de trámites y barreras, que incentiven la industria a innovar y operar una red de servicios creciente. </t>
  </si>
  <si>
    <t>Armonizar Normatividad LAR-RAC en el 100%</t>
  </si>
  <si>
    <t xml:space="preserve">Modificar y actualizar las Normas RAC 3, 6,139,153,154 y 155 de los Reglamentos Aeronáuticos de Colombia resaltando la racionalización de los requisitos para el acceso al mercado aéreo  y las modalidades del transporte aéreo. </t>
  </si>
  <si>
    <t>Documentos RAC</t>
  </si>
  <si>
    <t xml:space="preserve">Activiades ejecutadas / actividades programadas  </t>
  </si>
  <si>
    <t>1. Revisión, adopción, campaña de divulgación RAC 3</t>
  </si>
  <si>
    <t>2. Revisión, adopción, campaña de divulgación RAC 6</t>
  </si>
  <si>
    <t>3. Revisión, adopción, campaña de divulgación RAC 139</t>
  </si>
  <si>
    <t>4. Revisión, adopción, campaña de divulgación RAC 153</t>
  </si>
  <si>
    <t>5. Revisión, adopción, campaña de divulgación RAC 154</t>
  </si>
  <si>
    <t>6. Revisión, adopción, campaña de divulgación RAC 155</t>
  </si>
  <si>
    <t>Política aerocomercial nacional liberalizada</t>
  </si>
  <si>
    <t>Promover  la conectividad de los aeropuertos troncales concesionados para aumentar las frecuencias,  mediante un Foro de análisis de conectividad aérea para planificar las estrategias comerciales con participación de las Entidades Regionales, Ministerio de Turismo, Cámaras de Comercio y las Aerolíneas de pasajeros y de carga</t>
  </si>
  <si>
    <t xml:space="preserve">Aumento rutas y frecuencias de conectividad aérea troncal” </t>
  </si>
  <si>
    <t>Número de nuevas rutas y/o frecuencias autorizadas en aeropuertos troncales concesionados.</t>
  </si>
  <si>
    <t>1.	Actualizar el mapa de interesados y colaboradores en las regiones donde operan los aeropuertos troncales concesionados</t>
  </si>
  <si>
    <t xml:space="preserve">2.	Realizar un encuentro regional con los operadores de los aeropuertos troncales concesionados, así como con las aerolíneas, cámaras de comercio e interesados </t>
  </si>
  <si>
    <t xml:space="preserve">3.	Análisis y evaluación de los resultados y acuerdos obtenidos en el encuentro realizado con el fin de presentar recomendaciones de política </t>
  </si>
  <si>
    <t xml:space="preserve">4.	Socialización del documento de recomendaciones de política de conectividad orientado a la facilitación del acceso a los mercados. </t>
  </si>
  <si>
    <t>Promover el aumento de al menos 15 rutas debidamente autorizadas a las empresas de servicios aéreos comerciales de transporte público no regular de pasajeros y a las empresas de servicios regionales para que puedan ofrecer sus servicios sin limitaciones en cuanto a la hora o cantidad de los vuelos semanales o mensuales, pudiendo publicitarlos en los lugares hacia o desde donde los operan, pactar contratos individuales de transporte aéreo directamente con cada pasajero y efectuar reservas para los mismos.</t>
  </si>
  <si>
    <t>Rutas nuevas servidas de manera regular por operadores no regulares o regionales</t>
  </si>
  <si>
    <t>15 Rutas operadas por empresas no regulares o regionales en los mercados no servidos</t>
  </si>
  <si>
    <t xml:space="preserve">1. Realizar tres eventos regionales con los operadores regionales y aerotaxis tendientes a identificar los potenciales mercados para potencializar las condiciones de la resolución 280 de 2019 en las regiones. </t>
  </si>
  <si>
    <t xml:space="preserve">2. Análisis y evaluación de los resultados obtenidos en los eventos regionales realizados con el fin de presentar recomendaciones de política </t>
  </si>
  <si>
    <t xml:space="preserve">3. Socialización del documento de recomendaciones de política de conectividad regional orientado a la facilitación del acceso a los mercados. </t>
  </si>
  <si>
    <t xml:space="preserve">Desarrollar la política para la prestación de servicios aéreos esenciales, que facilite la integración de las zonas apartadas del país, mediante una red de servicios de transporte aéreo apoyada desde el Gobierno Nacional. </t>
  </si>
  <si>
    <t>Política pública para los Servicios Aéreos Esenciales implementada en todos sus componentes.</t>
  </si>
  <si>
    <t>Propuesta de política pública para los Servicios Aéreos Esenciales.</t>
  </si>
  <si>
    <t>Documento de propuesta de la política pública y Metodología para los Servicios Aéreos Esenciales </t>
  </si>
  <si>
    <t xml:space="preserve">Activiades ejecutadas / actividades programadas </t>
  </si>
  <si>
    <t>1. Validación Política y Metodológica con DNP</t>
  </si>
  <si>
    <t>2. Envío y discusión con Viceministerio de Turismo</t>
  </si>
  <si>
    <t>3. Socialización con operadores aéreos</t>
  </si>
  <si>
    <t xml:space="preserve">4. Publicación Política de Rutas Aéreas Esenciales 
</t>
  </si>
  <si>
    <t>Promover la conectividad interurbana o regional, facilitando la operación de helicópteros desde una infraestructura pública adaptada a la operación 24 horas, a fin de explotar las oportunidades que brindan estos equipos.</t>
  </si>
  <si>
    <t>Aplicar el 100% los resultados de los estudios sobre la operación de helicópteros en Colombia</t>
  </si>
  <si>
    <t>Acto administrativo que contenga la normatividad</t>
  </si>
  <si>
    <t>1. Mesas de acercamiento: Operadores de helicoptero y diferentes actores</t>
  </si>
  <si>
    <t>2. Revisión de condiciones técnicas para nuevos helipuertos</t>
  </si>
  <si>
    <t>3. Revisión RAC3 que permita la operación de helicoteros</t>
  </si>
  <si>
    <t>4. Concatenar la normatividad existente en las diferentes areas de la Aerocivil</t>
  </si>
  <si>
    <t>3. COMPETITIVIDAD : 
 Desarrollar políticas públicas y estrategias que fortalezcan el factor de productividad del transporte aéreo y estimulen los servicios para el crecimiento de la aviación civil en Colombia.</t>
  </si>
  <si>
    <t>Lograr un mercado competitivo de prestadores de servicio, a través de la simplificación de regulaciones, la eliminación de barreras al crecimiento y la promoción del ingreso de nuevas inversiones en las actividades de la aviación civil.</t>
  </si>
  <si>
    <t>Implementar el 100% de los resultados de la gestión conjunta con el Gobierno Nacional para revisar la posibilidad de simplificar y racionalizar el esquema de costos y cobros del transporte aéreo</t>
  </si>
  <si>
    <t>Implementar lo dispuesto en la Ley 2052 del 25 de agosto de 2020 Automatización y digitalización de Trámites</t>
  </si>
  <si>
    <t>Trámites automatizados y digitalizados</t>
  </si>
  <si>
    <t xml:space="preserve">No. Tramtes Automatizados y digitalizados  /  No. Tramtes Automatizados y digitalizados propuestos </t>
  </si>
  <si>
    <t xml:space="preserve">1. Revisar y racionalizar los tramites </t>
  </si>
  <si>
    <t xml:space="preserve">JEFE OFICINA DE TRANSPORTE AÉREO - OTA
</t>
  </si>
  <si>
    <t>2. Automatizar y digitalizar los tramites</t>
  </si>
  <si>
    <t>3. Publicar en el SUIT los tramites automatizados y digitalizados</t>
  </si>
  <si>
    <t>Actualización del Estudio de Análisis Red Aeroportuaria para optimización</t>
  </si>
  <si>
    <t>Estudio Actualizado</t>
  </si>
  <si>
    <t xml:space="preserve">Actividades relizadas / actividades programadas </t>
  </si>
  <si>
    <t>1. Actualizar el Estudio de Análisis Red Aeroportuaria para optimización, con  información suministrada de los años 2019 y 2020 de 53 aeródromos administrados por la Aerocivil.</t>
  </si>
  <si>
    <t>JEFE OFICINA DE COMERCIALIZACION E INVERSIÓN</t>
  </si>
  <si>
    <t>2. Presentar el estudio al Comité Directivo</t>
  </si>
  <si>
    <t xml:space="preserve">3. Entregar el estudio con las recomendaciones impartidas por la alta Dirección, al área designada para su implementación
</t>
  </si>
  <si>
    <t>Racionalizar el 100% de los trámites y requisitos de la Oficina de Transporte Aéreo</t>
  </si>
  <si>
    <t>Publicacion y expedicion del RAC 5 (antiguo RAC 3)</t>
  </si>
  <si>
    <t xml:space="preserve">Expedicion RAC 5 </t>
  </si>
  <si>
    <t>1. Publicacion último borrador del RAC 5</t>
  </si>
  <si>
    <t xml:space="preserve">2. Debate del último borrador con la industria </t>
  </si>
  <si>
    <t xml:space="preserve">3. Ajustes al documento RAC 5, conforme a comentarios de la industria </t>
  </si>
  <si>
    <t>4. Publicacion RAC 5</t>
  </si>
  <si>
    <t xml:space="preserve">Propiciar alternativas para la distribución de combustible en los aeropuertos, que permitan la toma de decisiones comerciales por parte de los operadores del transporte aéreo, y evitar distorsiones en los precios del combustible de aviación por su carga tributaria y otros factores.  </t>
  </si>
  <si>
    <t>Poner en marcha el 100% de los acuerdos alcanzados en las mesas de concertación con el DNP, Ministerio de Transporte, Ministerio de Minas y Energía</t>
  </si>
  <si>
    <t>Establecer mesas de trabajo con los Ministerios de Transporte, Minas y Energía Promover, UPME y Ecopetrol para proponer alternativas a la distribución de combustible en ciertas regiones del país</t>
  </si>
  <si>
    <t>Mesas de trabajo realizadas</t>
  </si>
  <si>
    <t>Mesas de trabajo realizadas / Mesas de trabajo programadas</t>
  </si>
  <si>
    <t>1. Programar y llevar a cabo mesas de trabajo</t>
  </si>
  <si>
    <t>2. Documento con conclusiones de las mesas de trabajo</t>
  </si>
  <si>
    <t xml:space="preserve">3.  Propuesta de documento  </t>
  </si>
  <si>
    <t xml:space="preserve">Alcanzar un efectivo encadenamiento del sector, facilitando la transformación productiva de los servicios a los pasajeros, servicios financieros, arrendamientos, seguros, mantenimiento y bienes de capital,  logrando la reducción sustancial del costo hora-bloque por equipo en términos reales. </t>
  </si>
  <si>
    <t>Aplicar el 20% de las recomendaciones dadas en el documento de análisis sobre la optimización de la reducción sustancial del costo hora-bloque por equipo en términos reales, en los aspectos relacionados con la Aerocivil.</t>
  </si>
  <si>
    <t xml:space="preserve">Promover la actualización del documento CONPES 3163 de 2002. Considerar para esto las concluciones y recomendaciones del  FORO IMPACTO DEL COVID – 19 
EN EL TRANSPORTE AÉREO: 
</t>
  </si>
  <si>
    <t xml:space="preserve">Propuesta CONPES </t>
  </si>
  <si>
    <t>1. Documento borrador</t>
  </si>
  <si>
    <t>2. Realización de Foro para analizar el documento de propuesta</t>
  </si>
  <si>
    <t>3. Documento con conclusiones del Foro</t>
  </si>
  <si>
    <t xml:space="preserve">4. Propuesta de documento </t>
  </si>
  <si>
    <t xml:space="preserve">Contar con mecanismos efectivos para la protección de los derechos de los usuarios, frente a los servicios ofrecidos en el transporte aéreo, para mejorar la calidad y satisfacción de éstos.  </t>
  </si>
  <si>
    <t>Actualizar y renovar en el 100% el Sistema de Información de atención al usuario.</t>
  </si>
  <si>
    <t xml:space="preserve">Capacitar y generar acompañamiento a los operadores aereos y a  los funcionarios del Grupo de Atencion al usuario en los diferentes aeropuertos del Pais, para el debido cumplimiento de la normatividad vigente </t>
  </si>
  <si>
    <t xml:space="preserve">12 Campañas de Sensibilización </t>
  </si>
  <si>
    <t>Numero de campañas realizadas/ Numero de campañas programadas</t>
  </si>
  <si>
    <t xml:space="preserve">1. Capacitar en el manejo de situciones con el pasajero </t>
  </si>
  <si>
    <t xml:space="preserve">2. Capacitar en los RAC pertinentes </t>
  </si>
  <si>
    <t xml:space="preserve">3. Capacitar a los operadores y funcionarios de la Aerocivil en las novedades normativas </t>
  </si>
  <si>
    <t xml:space="preserve">Balancear, en el total de ingresos del sector aeroportuario, la participación de los ingresos no regulados, para racionalizar los cobros asociados a las tarifas reguladas para el transporte de pasajeros, equilibrado frente a las necesidades de carga.  </t>
  </si>
  <si>
    <t>Poner en marcha el 100% de las recomendaciones del estudio de aeropuertos no concesionados, para elevar el ingreso no regulado</t>
  </si>
  <si>
    <t xml:space="preserve">Actualizar estudio  y socializar el sistema de información comercial </t>
  </si>
  <si>
    <t xml:space="preserve">Sistema de informacion comercial </t>
  </si>
  <si>
    <t>Actividades realizadas Vs Actividades programadas</t>
  </si>
  <si>
    <t xml:space="preserve">1. Actualizar el estudio denominado Aeropuertos Potenciales Generadores de Ingreso No Regulado
</t>
  </si>
  <si>
    <t xml:space="preserve">JEFE OFICINA DE COMERCIALIZACIÓN EN INVERSIÓN </t>
  </si>
  <si>
    <t>2.Desarrollar Inducción a los Directores Regionales y Administradores  del Sistema de Gestión Comercial a  los aeropuertos no concesionados  de la Aerocivil.</t>
  </si>
  <si>
    <t xml:space="preserve">3. Consolidar un inventario de acciones comerciales acometidas
 por cada Regional, para medir el impacto de la Inducciòn
</t>
  </si>
  <si>
    <t xml:space="preserve">4.Consolidar un inventario de  planos comerciales-publicitarios, con informaciòn enviada por cada Regional, para identificar las áreas de aplicaciòn del Sistema de Gestión Comercial. 
</t>
  </si>
  <si>
    <t xml:space="preserve">Promover la aviación general como un segmento complementario de la actividad aérea, facilitando el acceso a las infraestructuras especiales, para potencializar éste tipo de servicio. </t>
  </si>
  <si>
    <t>Adecuar seis (6) Aeródromos para la aviación General atendiendo sus necesidades particulares. (línea base año 2019 = 3)</t>
  </si>
  <si>
    <t xml:space="preserve">Estructurar el Plan estrategico de Aviacion General </t>
  </si>
  <si>
    <t xml:space="preserve">Plan estrategico de Aviacion General </t>
  </si>
  <si>
    <t>1. Reuniones iniciales con stakeholders - interesados (AOPA, Operadores Aéreos, concesionarios, infraestructura aeroportuaria y otros). Definir los sesi (6) aeropuertos a intervenir</t>
  </si>
  <si>
    <t>SECRETARIO (A) DE SISTEMAS OPERACIONALES - SSO
COORDINADOR (A) GRUPO DE PLANIFICACIÓN AEROPORTUARIA</t>
  </si>
  <si>
    <t xml:space="preserve">2.Definición de la situación actual de la Aviación General en Colombia. </t>
  </si>
  <si>
    <t>3.Diagnostico de la Aviación General en Colombia</t>
  </si>
  <si>
    <t>4.Desarrollo de las alternativas de la Aviación general en Colombia y definir las intervencines en cada aeropuerto con la SSO para qe se programen</t>
  </si>
  <si>
    <t>JEFE OFICINA DE COMERCIALIZACIÓN E INVERSION
JEFE OFICINA DE TRANSPORTE AÉREO</t>
  </si>
  <si>
    <t>4. INFRAESTRUCTURA Y SOSTENIBILIDAD AMBIENTAL: Lograr que la infraestructura, los servicios aeroportuarios, de navegación aérea y la intermodal dad, cuenten con capacidad y eficiencia para atender el crecimiento de la demanda del sector en un contexto ambientalmente sostenible.</t>
  </si>
  <si>
    <t>Empoderar el Plan de Navegación de Aérea (PNA COL) como el instrumento esencial de la planeación a corto, mediano y largo plazo, que guíe las inversiones necesarias para atender de manera eficiente la demanda creciente  por los servicios a la navegación aérea y aeroportuarios, aplicando mecanismos de concertación y actualización con el sector.</t>
  </si>
  <si>
    <t>Realizar el 100% de las inversiones programadas en el proyecto de inversión SINEA conforme al Plan de Navegación Aérea PNA (COL)</t>
  </si>
  <si>
    <t>Aumentar la capacidad, mejorar el desempeño de los sistemas CNS y la automatización para la prestación de los servicios a la Navegacion Aérea.</t>
  </si>
  <si>
    <t>Desempeño   de los sistemas CNS-ATM</t>
  </si>
  <si>
    <t>% actividades ejecutadas/%actividades programadas</t>
  </si>
  <si>
    <t>1. Integrar y poner en funcionamiento los nuevos sistemas CNS-MET.</t>
  </si>
  <si>
    <t xml:space="preserve">SECRETARIO DE SISTEMAS OPERACIONALES </t>
  </si>
  <si>
    <t>DIRECTOR (A) DE TELECOMUNICACIONES DITEL</t>
  </si>
  <si>
    <t>Alma Isabel Roncallo Díaz</t>
  </si>
  <si>
    <t>2. Gestionar los proyectos de los sistemas de vigilancia en base al plan definido</t>
  </si>
  <si>
    <t>3. Gestionar las adquisiciones, implementaciones e intervenciones de los sistemas de comunicaciones aeronáutica en las diferentes estaciones y aeropuertos.</t>
  </si>
  <si>
    <t xml:space="preserve">DIRECTOR (A) DE TELECOMUNICACIONES                               - DITEL                                        DIRECTOR (A). AERONAUTICOS  REGIONALES      
</t>
  </si>
  <si>
    <t>4. Realizar las gestiones necesarias para garantizar la disponibilidad de  los servicios para la navegación aérea prestados a través de los sistemas CNS - MET</t>
  </si>
  <si>
    <t xml:space="preserve">DIRECTOR (A) DE TELECOMUNICACIONES               - DITEL              
DIRECTOR (A) SERVICIOS A LA NAVEGACIÓN AÉREA - DSNA </t>
  </si>
  <si>
    <t>5.  Realizar las gestiones necesarias para mejorar la capacidad de los sistemas de Automatizacion del ATM que  brinden un servicio de implantacion.</t>
  </si>
  <si>
    <t>DIRECTOR (A) DE TELECOMUNICACIONES      - DITEL   
DIRECTOR (A) SERVICIOS A LA NAVEGACIÓN AÉREA - DSNA     
DIRECTOR (A) INFORMÁTICA  SECRETARIO (A) SISTEMAS OPERACIONALES</t>
  </si>
  <si>
    <t>6. Estructurar el concepto operacional y de espacio aereo de las TMA´s.</t>
  </si>
  <si>
    <t xml:space="preserve"> DIRECTOR (A) SERVICIOS A LA NAVEGACIÓN AÉREA - DSNA 
SECRETARIO (A) SISTEMAS OPERACIONALES</t>
  </si>
  <si>
    <t>Mantener los sistemas CNS-MET bajo los parametros requeridos de :disponibilidad, continuidad e integridad</t>
  </si>
  <si>
    <t xml:space="preserve">Nivel de Servicios continuo de los sistemas de  CNS-MET al Proveedor de Servicios a la Navagacion Aerea </t>
  </si>
  <si>
    <t>1. Diagnosticar el estado de los sistemas CNS - MET para establecer las mejoras requeridas</t>
  </si>
  <si>
    <t xml:space="preserve">DIRECTOR (A) DE TELECOMUNICACIONES          - DITEL      
 DIRECTOR (A). AERONAUTICOS  REGIONALES  </t>
  </si>
  <si>
    <t>2. Establecer el plan de mejoramiento y mantenimiento por sistema CNS-MET, atendiendo las políticas de austeridad en el gasto</t>
  </si>
  <si>
    <t>3. Asignar recursos por sistemas CNS-MET de viaticos para implementar el plan de mejoramiento y mantenimiento, atendiendo las políticas de austeridad de gasto.</t>
  </si>
  <si>
    <t>SECRETARIO (A) GENERAL</t>
  </si>
  <si>
    <t xml:space="preserve">4. Presentar informe trimestrales a la Secretaria General del cumplimiento de la asignación de viáticos, para el plan de mejoramiento y mantenimiento </t>
  </si>
  <si>
    <t>DIRECTOR (A) DE TELECOMUNICACIONES          - DITEL      
 DIRECTOR (A). REGIONAL</t>
  </si>
  <si>
    <t>5. Gestion y operación  de la herramienta SIMOA para la prestación de los servicios CNS- MET</t>
  </si>
  <si>
    <t>DIRECTOR (A) DE TELECOMUNICACIONES   - DITEL
DIRECTOR (A) SERVICIOS A LA NAVEGACIÓN AÉREA - DSNA
DIRECTOR (A). REGIONAL</t>
  </si>
  <si>
    <t>6, Desarrollar  mesas de trabajo mensuales interoperativas para evaluar la eficiencia de los sistemas  CNS-MET y socializar los resultados de los gastos asociados.</t>
  </si>
  <si>
    <t xml:space="preserve"> DIRECTOR (A) SERVICIOS A LA NAVEGACIÓN AÉREA - DSNA
SECRETARIO (A) GENERAL</t>
  </si>
  <si>
    <t>7. Gestionar  las facilidades de los sistemas CNS - MET</t>
  </si>
  <si>
    <t>DIRECTOR (A) SERVICIOS A LA              NAVEGACIÓN AÉREA - DSNA                  
DIRECTOR (A) DE TELECOMUNICACIONES - DITEL</t>
  </si>
  <si>
    <t>Contar con un Sistema Nacional del Espacio Aéreo fortalecido, bajo un concepto operacional renovado, soportado en una infraestructura reconfigurada y basado en el Plan de Navegación Aérea (PNA-COL), para obtener eficiencias que incrementen su capacidad actual.</t>
  </si>
  <si>
    <t>Desarrollar el 100% del nuevo concepto operacional del espacio aéreo del sistema aeroportuario ciudad Región Bogotá y del área terminal de Bogotá basado en el Plan de Navegación Aérea (PNA-COL).</t>
  </si>
  <si>
    <t>Desarrollar el concepto opereacional para el
Área terminal de Bogotá.</t>
  </si>
  <si>
    <t>Concepto Operacional  desarrollado</t>
  </si>
  <si>
    <t>1. Calcular la capacidad aeroportuaria y de sectores ATC.</t>
  </si>
  <si>
    <t>DIRECTOR (A) SERVICIOS A LA NAVEGACIÓN AÉREA - DSNA</t>
  </si>
  <si>
    <t>2. Desarrollar las mejoras al concepto.</t>
  </si>
  <si>
    <t xml:space="preserve">Alcanzar la capacidad de adaptación y flexibilidad de las operaciones aéreas en los aeropuertos y el Sistema Nacional del Espacio Aéreo, como elemento fundamental para responder a los efectos del cambio climático. </t>
  </si>
  <si>
    <t>Alcanzar la capacidad de adaptación y flexibilidad de las operaciones aéreas para para responder a los efectos del cambio climático</t>
  </si>
  <si>
    <t>Adaptar los sistemas disponibles para mejorar la
prestación del servicio de gestión de afluencia de tránsito
aéreo y capacidad.</t>
  </si>
  <si>
    <t>ATFCM optimizada</t>
  </si>
  <si>
    <t xml:space="preserve">1. Estructurar e implemetar el proceso CDM. </t>
  </si>
  <si>
    <t xml:space="preserve">DIRECTOR (A) SERVICIOS A LA NAVEGACIÓN AÉREA - DSNA </t>
  </si>
  <si>
    <t>2. Estructurar y socializar el concepto operacional ATFCM.</t>
  </si>
  <si>
    <t>Fortalecer el sistema de información meteorológica.</t>
  </si>
  <si>
    <t xml:space="preserve">Servicio MET mejorado </t>
  </si>
  <si>
    <t>1. Determinar la capacidad del modelo numerico  global GFS en la generacion de pronostico a corto a y mediano plazo</t>
  </si>
  <si>
    <t xml:space="preserve"> 
 DIRECTOR (A) SERVICIOS A LA NAVEGACIÓN AÉREA - DSNA </t>
  </si>
  <si>
    <t>PARA MEJORAR</t>
  </si>
  <si>
    <t>2. Gestionar las adquisiciones, implementaciones e intervenciones  de los sistemas MET con equipamiento que contribuya a disminuir las afectaciones por fenomenos meteorologicos adversos</t>
  </si>
  <si>
    <t>DIRECTOR (A) DE TELECOMUNICACIONES - DITEL</t>
  </si>
  <si>
    <t>Concepto Operacional todo tiempo desarrollado</t>
  </si>
  <si>
    <t>1. Gestion pre contractual Consultoria  incluyendo en su alcance las determinaciones operacionales para el Todo Tiempo</t>
  </si>
  <si>
    <t>SECRETARIO (A) DE SISTEMAS OPERACIONALES</t>
  </si>
  <si>
    <t>Contar con una infraestructura para el Aeropuerto Ciudad Región, en la Sabana de Bogotá, con una visión integradora y capacidad suficiente para continuar facilitando el desarrollo de la actividad del transporte aéreo sin restricciones al desarrollo</t>
  </si>
  <si>
    <t xml:space="preserve">Implementar el 100% de la política pública para el desarrollo y modernización del aeropuerto Ciudad Región programada para el periodo. </t>
  </si>
  <si>
    <t>Optimizar la infraestructura y la operación de la Ciudad Región.</t>
  </si>
  <si>
    <t xml:space="preserve">Infraestrutura Ciudad Region </t>
  </si>
  <si>
    <t>1. Realizar intervenciones en infraestructura en proyectos en ejecución, coordinadas para lograr la operación continua de Ciudad Region.</t>
  </si>
  <si>
    <t xml:space="preserve">DIRECTOR (A) DE SERVICIOS AEROPORTUARIOS
DIRECTOR (A) DE TELECOMUNICACIONES - DITEL 
</t>
  </si>
  <si>
    <t xml:space="preserve">2. Realizar el  Desarrollo de documentos precontractuales para la contratcion del SDP en la Ciudad Región ELDORADO
</t>
  </si>
  <si>
    <t>3. Realizar seguimiento de las obras complementarias del Aeropuerto El Dorado.</t>
  </si>
  <si>
    <t>JEFE OFICINA DE COMERCIALIZACIÓN EN INVERSIÓN</t>
  </si>
  <si>
    <t>Aumentar o mejorar la capacidad de la Ciudad Región</t>
  </si>
  <si>
    <t>Capacidad Mejorada Ciudad Region</t>
  </si>
  <si>
    <t>1.  Realizar seguimiento a proyecto en ejecucion Estudiios y Diseños Pista Norte</t>
  </si>
  <si>
    <t>SECRETARIO (A) DE SISTEMAS OPERACIONALES - SSO</t>
  </si>
  <si>
    <t>2. Mantener actualizada la informacion sobre el traslado de los  tanques de combustible, construccion e implementacion de la nueva infraestructura de suministro de combustible  en el Aeropuerto El Dorado.</t>
  </si>
  <si>
    <t>3. Optimizar y fortalecer la coordinacion interinstitucional ANI/AEROCIVIL.</t>
  </si>
  <si>
    <t>4. Desarrollar, mantener y actualizar  un sistema Gestión de la seguridad</t>
  </si>
  <si>
    <t>5. Monitorear el sistema de Rendimiento operacional de la TMA de Boogta</t>
  </si>
  <si>
    <t>6.  Infomar la Gestión de aeronaves mal equipadas y de bajo rendimiento</t>
  </si>
  <si>
    <t xml:space="preserve">OFICINA DE TRANSPORTE AEREO </t>
  </si>
  <si>
    <t>7. Analizar y fortalecer la gestion de flujo entre las areas adyacentes y nivel nacional ATFM</t>
  </si>
  <si>
    <t xml:space="preserve"> 
 DIRECTOR (A) SERVICIOS A LA NAVEGACIÓN AÉREA - DSNA / DIRECCIONES REGIONALES </t>
  </si>
  <si>
    <t xml:space="preserve">8.  Aumentar la capacidad de secuenciacion en la gestión de llegadas. </t>
  </si>
  <si>
    <t xml:space="preserve"> 
 DIRECTOR (A) SERVICIOS A LA NAVEGACIÓN AÉREA - DSNA  / DIRECTOR (A) TELECOMUNICACIONES Y AYUDAS A LA NAVEGACIÓN AREA DITEL</t>
  </si>
  <si>
    <t>9. Aumentar las redes de seguridad en el Aeropuerto.</t>
  </si>
  <si>
    <t xml:space="preserve">10. Estructurar el proceso para toma de decisiones colaborativas en el Dorado. </t>
  </si>
  <si>
    <t xml:space="preserve">11. Extender pista 13L/31R </t>
  </si>
  <si>
    <t xml:space="preserve"> 
 DIRECTOR (A) DE INFRAESTRUCTURA </t>
  </si>
  <si>
    <t xml:space="preserve">12.Aumentar la capacidad de las operaciones independinetes simultaneas en pistas paralelas </t>
  </si>
  <si>
    <t>Articular los diferentes modos de transporte a la
operación de los aeropuertos de ciudad región con
criterios de intermodalidad.</t>
  </si>
  <si>
    <t>Modos de transporte articulados</t>
  </si>
  <si>
    <t>1. Participar en el desarrollo de los proyectos viales que integren a los aeropuertos Bogota Ciudad Region</t>
  </si>
  <si>
    <t>SECRETARIO (A) SISTEMAS OPERACIONALES</t>
  </si>
  <si>
    <t>2. Participar en el desarrollo de proyectos Ferreos de Bogota Ciudad Region</t>
  </si>
  <si>
    <t>3. Participar en el proyecto de sistemas de transporte masivo de Bogota Ciudad Region</t>
  </si>
  <si>
    <t>4. Participar en los procesos de estructuracion que el gobierno nacional establezca para los proyectos ILES del area de influencia de Bogota Ciudad Region.</t>
  </si>
  <si>
    <t>Implementar medidas de manejo ambiental establecidas en la Licencia Ambiental para la optimización de la operación del Aeropuerto El Dorado</t>
  </si>
  <si>
    <t xml:space="preserve">Avanzar en un %30 en la implementación de las medidas de manejo ambiental </t>
  </si>
  <si>
    <t>Numero de actividades ejecutadas/Numero de actividades programadas para el periodo</t>
  </si>
  <si>
    <t xml:space="preserve">1. Presentacion de información adicional y plan de implementación       </t>
  </si>
  <si>
    <t>DIRECTOR (A) DE SERVICIOS AEROPORTUARIOS - DSA</t>
  </si>
  <si>
    <t xml:space="preserve">2. Implementación de medidas de mitigación del Plan de Manejo </t>
  </si>
  <si>
    <t>Desarrollar la infraestructura para centros de conexión (HUBs) complementarios para la aviación continental, que provean servicios punto a punto a los más importantes nodos internacionales.</t>
  </si>
  <si>
    <t>Monitorear y realizar seguimiento al 100% del programa de inversiones ajustadas al Plan Maestro del aeropuerto Internacional José María Córdova para el periodo</t>
  </si>
  <si>
    <t>Gestion predial para la expansión de la infraestructura del aeropuerto de José María Cordova.</t>
  </si>
  <si>
    <t>Gestion Predial socializada</t>
  </si>
  <si>
    <t>1. Revisar  los resultados de la consultoría</t>
  </si>
  <si>
    <t>2. Socializar  los resultados (Coordinación con Planes Maestros)</t>
  </si>
  <si>
    <t>Avanzar en la ejecución y desarrollo de la infraestructura planificada para aeropuerto de José María Cordova.</t>
  </si>
  <si>
    <t>Infraestructura Jose Maria Cordova</t>
  </si>
  <si>
    <t>1. Ejecutar el 100% de las inversiones programadas en 2021 en el aeropuerto Internaciona José María Cordova</t>
  </si>
  <si>
    <t>DIRECTOR (A) DE SERVICIOS AEROPORTUARIOS</t>
  </si>
  <si>
    <t>Monitorear y realizar seguimiento a la APP-IP y/o obra pública al 100% del programa de inversiones ajustado del Plan Maestro Aeroportuario del aeropuerto Alfonso Bonilla Aragón para el periodo.</t>
  </si>
  <si>
    <t>Mejorar la infraestructura del Aeropuerto troncal  1 Alfonso Bonilla Aragón</t>
  </si>
  <si>
    <t>Aeropuertos troncales mejorados</t>
  </si>
  <si>
    <t>1. Ejecutar el 100% de las inversiones programada en 2021 en el aeropuerto Alfonso Bonilla Aragón</t>
  </si>
  <si>
    <t xml:space="preserve">DIRECTOR (A) DE INFRAESTRUCTURA </t>
  </si>
  <si>
    <t>2. Coordinar el proceso de reversión y entrega del Aeropuerto Alfonso Bonilla Aragón</t>
  </si>
  <si>
    <t>JEFEOFICINA DE COMERCIALIZACIÓN EN INVERSIÓN</t>
  </si>
  <si>
    <t>Monitorear y realizar seguimiento a las IP presentados por ANI a la Aerocivil y a las concesiones.</t>
  </si>
  <si>
    <t>Aprovechamiento de las APP-IP</t>
  </si>
  <si>
    <t>1. Actualizar la hoja de ruta de las IP Suroccidente</t>
  </si>
  <si>
    <t>2. Celebrar Mesas estrategicas con la ANI, para los aeropuertos de Cali y Buenaventura.</t>
  </si>
  <si>
    <t xml:space="preserve">Promover las inversiones en los aeropuertos troncales para desarrollar infraestructuras aeroportuarias que faciliten la operación a bajo costo, mejoren el acceso, el potencial turístico de las regiones y desarrollen su infraestructura para atender mínimo aeronaves clase C. </t>
  </si>
  <si>
    <t>Avanzar en el 100% de las inversiones determinadas en el   programa de inversión, por APP/IP y/o Obra Pública, para mejorar los 15 aeropuertos troncales en el periodo</t>
  </si>
  <si>
    <t>Mejorar 15 aeropuertos Troncales en su infraestructura lado aire y tierra</t>
  </si>
  <si>
    <t xml:space="preserve">1. Realizar seguimiento a intervenciones en infraestructura en proyectos en ejecución (14 Aeropuertos) </t>
  </si>
  <si>
    <t>DIRECTOR (A) DE SERVICIOS AEROPORTUARIOS
DIRECTOR (A) DE TELECOMUNICACIONES - DITEL</t>
  </si>
  <si>
    <t>2. Gestión  pre-contractual de proyectos estructurados</t>
  </si>
  <si>
    <t>DIRECTOR (A) DE SERVICIOS AEROPORTUARIOS
DIRECTOR (A) DE TELECOMUNICACIONES - DITEL 
COORDINADOR (A) GRUPO GESTIÓN DE PROYECTOS AERONAUTICOS</t>
  </si>
  <si>
    <t>3. Actualización de planes Maestros de los Aeropuertos (El alcaraván de Yopal, Aeropuerto Rafael nuñez de cartagena).</t>
  </si>
  <si>
    <t>COORDINACIÓN (A) GRUPO PLANIFICACIÓN AEROPORTUARIA
COORDINACIÓN (A) GRUPO GESTIÓN DE PROYECTOS AERONAUTICOS</t>
  </si>
  <si>
    <t>4. Actualización de planes Maestros de los Aeropuertos de Centro Norte Monteria, quibdo, carepa, corozal, tolu.</t>
  </si>
  <si>
    <t>COORDINADOR (A) GRUPO PLANIFICACIÓN AEROPORTUARIA 
COORDINADOR (A) GRUPO GESTIÓN DE PROYECTOS AERONAUTICOS</t>
  </si>
  <si>
    <t>5. Actualizar el plan maestro villavicencio  y Elaboracion de los esquemas de planificación para los aeropuertos de paz de ariporo y trinidad )</t>
  </si>
  <si>
    <t>COORDINADOR (A) GRUPO ADMINISTRACIÓN DE INMUEBLES</t>
  </si>
  <si>
    <t>6. Revisar la viabilidad  de aplicar el modelo de operación y mantenimiento aeroportuario en un aeropuerto administrado por la Aerocivil</t>
  </si>
  <si>
    <t>JEFE OFICINA DE COMERCIALIZACIÓN EN INVERSION
DIRECTOR (A) DE SERVICIOS AEROPORTUARIOS - DSA</t>
  </si>
  <si>
    <t>Monitorear y realizar seguimiento a las IP´s presentados por ANI a la Aerocivil y a las concesiones.</t>
  </si>
  <si>
    <t>Fortalecimiento de procedimientos  de las APP-IP</t>
  </si>
  <si>
    <t>1.  Actualizar la hoja de ruta de las IP (Troncales de San Andres y Providencia ,Cali y Cartagena)</t>
  </si>
  <si>
    <t>JEFE OFICINA DE COMERCIALIZACIÓN EN INVERSION</t>
  </si>
  <si>
    <t>2. Celebrar Mesas estrategicas con la ANI para los aeropuertos de Cali, Cartagena - San Andres y Providencia.</t>
  </si>
  <si>
    <t>Mantener la Operación  del Aeropuerto Rafael Nuñez Cartagena con posterioridad a la reversión.</t>
  </si>
  <si>
    <t>Reversión y retoma del aeropuerto por Aerocivil</t>
  </si>
  <si>
    <t>1. Coordinar el proceso de reversión y entrega del Aeropuerto Rafael Nuñez</t>
  </si>
  <si>
    <t>JEFE OFICINA DE COMERCIALIZACIÓN EN INVERSIÓN
 SECRETARIO (A) DE SISTEMAS OPERACIONALES - SSO
SECRETARIO (A) GENERAL</t>
  </si>
  <si>
    <t>Desarrollar el Plan Estratégico Ambiental del sector, incorporando el CORSIA como elemento integrado de la política ambiental y un sistema de acreditación ambiental aeroportuaria o mecanismo similar, que orienten la infraestructura aeronáutica y aeroportuaria en la mitigación del impacto ambiental.</t>
  </si>
  <si>
    <t>Ejecutar el 100% de actividades programadas del Plan de Acción del Plan Estratégico ambiental.</t>
  </si>
  <si>
    <t xml:space="preserve">Continuar con la fase de diseño y referencia  para establecer el nivel de emisiones de CO2  en el marco de implantación de CORSIA (2020-2021) e implementacion del Plan de reducción de emisiones de CO2. </t>
  </si>
  <si>
    <t xml:space="preserve">Avanzar en un %50 en la implementación del CORSIA y UN 30% en la implementación Plan de Reducción de emisiones de CO2 </t>
  </si>
  <si>
    <t>1. Realizar reuniones de seguimiento con las aerolineas de los  reportes de emisiones de 2021</t>
  </si>
  <si>
    <t>2. Recepción reportes de las aerolineas de emisiones de CO2 del año 2020</t>
  </si>
  <si>
    <t xml:space="preserve">3. Verificacion y evaluación de la medición y reporte de las aerolineas </t>
  </si>
  <si>
    <t>4. Reporte AEROCIVIL OACI</t>
  </si>
  <si>
    <t>5. Realizar reuniones de seguimiento a la implementación del Pla de Reducción de emisiones de CO2 (2 reuniones)</t>
  </si>
  <si>
    <t>DIRECTOR (A) DE SERVICIOS AEROPORTUARIOS - DSA 
JEFE OFICINA DE TRANSPORTE AÉREO - OTA</t>
  </si>
  <si>
    <t xml:space="preserve">6.  Lleva a nivel 3 la certificación de ACA (Airport Carbon Acreditation) a dos Aeropor </t>
  </si>
  <si>
    <t xml:space="preserve">Caracterizacion  y formulacion del  Plan de Gestrion Social para  5 nuevos aeropuertos y implementación del Plan de Gestión social </t>
  </si>
  <si>
    <t>Avanzar en un 100% con la formulación del Plan de Gestion  Social y en un 30% en la implementación del Plan de gestión socilal</t>
  </si>
  <si>
    <t>1. Caracterizacion social  para 5 aeropuertos</t>
  </si>
  <si>
    <t xml:space="preserve">DIRECTOR (A) DE SERVICIOS AEROPORTUARIOS - DSA
</t>
  </si>
  <si>
    <t>2. Fformulación del plan de Gestión social para 5 aeropuertos</t>
  </si>
  <si>
    <t>3. Socialización del Plan de gestión Social de los primeros 5 aeropuertos</t>
  </si>
  <si>
    <t>4. Implementación de medidas del Plan de gestión Social de los primeros 5 aeropuertos</t>
  </si>
  <si>
    <t>Formulación e implementación Plan de Gestión de riesgo en 5 Aeropuertos</t>
  </si>
  <si>
    <t>Avanzar en un 100% con la formulación del Plan de Gestión de riesgo  y en un 30% en la implementación del  Plan de Gestion de Riesgo de desastres</t>
  </si>
  <si>
    <t xml:space="preserve">1.Adoptar mediante acto administrativo  la metodología del cálculo del riesgo mutiamenaza </t>
  </si>
  <si>
    <t xml:space="preserve">2.Gestión precontractual y contractual </t>
  </si>
  <si>
    <t>DIRECTOR (A) DE SERVICIOS AEROPORTUARIOS - DSA 
COORDINADOR (A) GRUPO GESTIÓN DE PROYECTOS AERONAUTICOS</t>
  </si>
  <si>
    <t>3, Formulación del paln de Gestión de riesgos para 5 aeropuertos</t>
  </si>
  <si>
    <t xml:space="preserve">4. Continuar con la Implementación de las mediidas del Plan de Gestión de riesgos </t>
  </si>
  <si>
    <t>Contar con una infraestructura de aeropuertos regionales adecuadamente mantenida y mejorada, en donde los aeropuertos con vocación especial al turismo, al comercio, a la carga o a lazos culturales desarrollen su capacidad de atender la demanda del servicio.</t>
  </si>
  <si>
    <t>Realizar el 100% de las inversiones programadas en los seis (6) proyectos de inversión a cargo de las Direcciones Regionales Aeronáuticas conforme al Plan de Navegación Aérea PNA (COL) en el periodo.</t>
  </si>
  <si>
    <t>Cumplimiento de la ejecuciòn de actividades de intervención de  aeropuertos con vocacion de turismo, comercio, carga y lazos culturales.</t>
  </si>
  <si>
    <t>Cumplimiento de la ejecuciòn de actividades de intervención programadas por las Direcciones Regionales Aeronáuticas</t>
  </si>
  <si>
    <t>Total de actividades ejecutadas / Total de actividades para la evaluación programadas</t>
  </si>
  <si>
    <t>1. Ejecutar el 100% de las inversiones programada en 2021 en el aeropuerto de  Nuqui</t>
  </si>
  <si>
    <t>2. Ejecutar el 100% de las inversiones programada en 2021 en el aeropuerto de  Villavicencio</t>
  </si>
  <si>
    <t>3. Ejecutar el 100% de las inversiones programada en 2021 en el aeropuerto de Tolu</t>
  </si>
  <si>
    <t>4. Ejecutar el 100% de las inversiones programada en 2021 en el aeropuerto de  Mompox</t>
  </si>
  <si>
    <t>5. Ejecutar el 100% de las inversiones programada en 2021 en el aeropuerto de Pitalito</t>
  </si>
  <si>
    <t>6. Ejecutar el 100% de las inversiones programada en 2021 en el aeropuerto de Puerto Carreño</t>
  </si>
  <si>
    <t>7. Avanzar en la adquisición predial aeropuertos regionales de Tolu y Neiva</t>
  </si>
  <si>
    <t>8. Cumplir con la ejecuciòn de las intervención programadas en los proyectos de inversion Region</t>
  </si>
  <si>
    <t>SECRETARIO (A) DE SISTEMAS OPERACIONALES - SSO
 DIRECTOR (A) REGIONALES</t>
  </si>
  <si>
    <t>NO APLICA</t>
  </si>
  <si>
    <t>Contar con una política pública para nuevos modelos de administración aeroportuaria en aeropuertos de Aerocivil.</t>
  </si>
  <si>
    <t>Contar con un borrador de documento CONPES para ser presentado al DNP.</t>
  </si>
  <si>
    <t>1. Reuniones con actores relevantes</t>
  </si>
  <si>
    <t xml:space="preserve"> DIRECTOR (A) DE SERVICIOS AEROPORTUARIOS DSA/JEFE OFICINA DE COMERCIALIZACIÓN EN INVERSIÓN</t>
  </si>
  <si>
    <t>2. Definición de recomendaciones de política</t>
  </si>
  <si>
    <t>3. Definición de matriz y cronograma de ejecución del documento CONPES</t>
  </si>
  <si>
    <t xml:space="preserve"> DIRECTOR (A) DE SERVICIOS AEROPORTUARIOS DSA/JEFE OFICINA DE COMERCIALIZACIÓN EN INVERSIÓN / OFICINA ASESORA DE PLANEACIÓN</t>
  </si>
  <si>
    <t>4. Presentación de propuesta de documento borrador al DNP</t>
  </si>
  <si>
    <t>Estructurar un modelo para la contratación de un operador aeroportuario para administración, operación y mantenimiento de aeropuertos de Aerocivil.</t>
  </si>
  <si>
    <t>Contar con el modelo para la contratación de un operador aeroportuario.</t>
  </si>
  <si>
    <t>1. Estructuración de los estudios previos, matriz de riesgos, anexos técnicos y modelo de contrato según las especificaciones técnicas y operacionales recomendadas por Airports Council International (ACI), de conformidad con el desarrollo del MOU celebrado en diciembre de 2019 con Aerocivil.</t>
  </si>
  <si>
    <t>2. Selección de aeropuerto(s) y recopilación de información relevante para el modelo de administración aeroportuaria.</t>
  </si>
  <si>
    <t>3. Alcance y valoración del proyecto, análisis del sector y estimación de recursos.</t>
  </si>
  <si>
    <t>4. Presentación de modelo al Comité Directivo para definiciones de presentación al Consejo Directivo.</t>
  </si>
  <si>
    <t>Ejecucion de la construccion de pista  (1,460 mts)  del aeropuerto del Café</t>
  </si>
  <si>
    <t>Coordinar con Ministerio de Transporte, DNP, Ministerio de Hacienda y Unidad de gestión, las actividades para cumplir con los requisitos previos que permitan iniciar la ejecucion del proyecto dentro de los cronogramasestablecidos</t>
  </si>
  <si>
    <t>Avance de la gestion Aerocafe</t>
  </si>
  <si>
    <t>1. Otorgar el permiso de Construcción del Aeropueto del café Etapa I - Palestina</t>
  </si>
  <si>
    <t>SECRETARIA DE SEGURIDAD Y OPERACIÓN A LA AVIACIÓN CIVIL (SSOAC)</t>
  </si>
  <si>
    <t>2. Reformulación del proyecto de Inversión "Construcción del Aeropuerto de Café - Etapa I - Palestina"</t>
  </si>
  <si>
    <t>3. Obtener el aval fiscal del Consejo Superior  de Politica Fiscal - CONFIS para el cierre financiero de los recursos Nación para el proyecto</t>
  </si>
  <si>
    <t>SECRETARIO (A) DE SISTEMAS OPERACIONALES - SSO 
JEFE OFICINA ASESORA DE PLANEACIÓN - OAP</t>
  </si>
  <si>
    <t>4. Obtener concepto favorable del consejo nacional de politica economica y social - CONPES, para la declaratoria de la importancia estrategica del proyecto.</t>
  </si>
  <si>
    <t>5. Traslado presupuestal ante Consejo Directivo entre proyectos de Inversión</t>
  </si>
  <si>
    <t xml:space="preserve"> 
JEFE OFICINA ASESORA DE PLANEACIÓN - OAP</t>
  </si>
  <si>
    <t>6. Obtener la autorización de Vigencias futuras 2022 - 2023 para el proyecto.</t>
  </si>
  <si>
    <t>7. Realizar seguimiento al comité operativo del convenio marco del proyecto Aerocafé</t>
  </si>
  <si>
    <t xml:space="preserve">SECRETARIO (A) DE SISTEMAS OPERACIONALES - SSO 
</t>
  </si>
  <si>
    <t xml:space="preserve">Contribuir con la definición de mecanismos de acceso a fuentes de financiación de cooperación internacional, regalías, fondos de inversiones para la paz, recursos nación u otras fuentes, a fin de fomentar el desarrollo de la infraestructura de aeropuertos para los Servicios Aéreos Esenciales- ASAE. </t>
  </si>
  <si>
    <t>Asistir técnicamente 30 aeropuertos propiedad de las entidades territoriales, para el fortalecimiento de la infraestructura de transporte aéreo a nivel nacional. 
(Línea base 2019 = 4)</t>
  </si>
  <si>
    <t>Asegurar que en los contratos de
asistencia técnica que se
suscriban, se incluya la gestión de
fuentes de financiación para los
proyectos priorizados</t>
  </si>
  <si>
    <t>Gestiones ante las entidades de orden nacional, para proyectos priorizados del orden territorial</t>
  </si>
  <si>
    <t xml:space="preserve"> Total de gestiones realizadas en el marco del contrato interadministrativo / Total de gestiones programadas en el marco del contrato interadministrativo</t>
  </si>
  <si>
    <t>1. Acompañar las gestiones de ENTERRITORIO, con las entidades de orden nacional, para buscar posibles fuentes de financiación, en el marco del contrato interadministrativo</t>
  </si>
  <si>
    <t>Asegurar que la asistencia tecnica
a los aeropuertos territoriales
contenga resultados que
garanticen la viabilidad de
materializar el fortalecimiento de
la infraestructura de trasnporte
en el corto, mediano y largo
plazo.</t>
  </si>
  <si>
    <t>Infraestructura territorial fortalecida</t>
  </si>
  <si>
    <t>1. Seguimiento a la asistencia técnica a 6 aeródromos de entidades territoriales  dentro del marco del convenio</t>
  </si>
  <si>
    <t>2. Seguimiento a la asistencia técnica a 12 aeródromos de entidades territoriales  dentro del marco del segundo convenio</t>
  </si>
  <si>
    <t>Desarrollar plataformas logísticas especializadas aeronáuticas que faciliten y promuevan la intermodalidad del transporte aéreo, y las actividades de soporte a la aviaciòn.</t>
  </si>
  <si>
    <t>Incorporar en los documentos de planificación aeroportuaria el desarrollo de infraestructuras logísticas especializada y el criterio de en las fichas de los proyectos de inversión donde sea viable</t>
  </si>
  <si>
    <t xml:space="preserve">Actualizar los planes maestros aeroportuarios incluyendo el desarrollo de infraestructuraslogisticas, en los aeropuertos con
movilización de carga. </t>
  </si>
  <si>
    <t xml:space="preserve">Integracion del concepto ILE a los aeropuertos </t>
  </si>
  <si>
    <t>1. Desarrollo de documentos precontractuales para la contratación de la consultoría en Infraestructuras Logísticas especializadas (ILES).</t>
  </si>
  <si>
    <t xml:space="preserve">COORDINADOR (A) GRUPO DE PLANIFICACIÓN AEROPORTUARIA </t>
  </si>
  <si>
    <t xml:space="preserve">2. Adjudicación del proceso contractual </t>
  </si>
  <si>
    <t>3. Socializar los resultados.</t>
  </si>
  <si>
    <t>4. Promover con la ANI la incorporacion  de las ILE en los procesos de APP-IP</t>
  </si>
  <si>
    <t>JEFE OFICINA DE COMERCIALIZACIÓN EN INVERSIÓN 
COORDINADOR (A) GRUPO DE PLANIFICACIÓN AEROPORTUARIA</t>
  </si>
  <si>
    <t>5. INDUSTRIA AERONÁUTICA Y CADENA DE SUMINISTRO: Potenciar la industria aeronáutica como un importante proveedor de piezas, partes y componentes aeronáuticos certificados para la región y como punto focal en la producción de aeronaves livianas (ALS) y no tripuladas (RPAS), impulsando a su vez servicios de mantenimiento y reparación de aeronaves.</t>
  </si>
  <si>
    <t>Promover la transformación productiva sostenible, aplicando altas capacidades profesionales, que le den valor agregado a los productos y formen parte de la cadena de suministro de la región</t>
  </si>
  <si>
    <t>Poner en marcha el 100% de las recomendaciones de la mesa de trabajo para la promoción de la transformación productiva sostenible</t>
  </si>
  <si>
    <t>Un (1) encuentro triada Estado - industria - academia</t>
  </si>
  <si>
    <t>Encuentro Realizado</t>
  </si>
  <si>
    <t>Encuentros Realizados/Encuentros programados</t>
  </si>
  <si>
    <t xml:space="preserve">1. Definición tematicas y mesas de trabajo </t>
  </si>
  <si>
    <t>SECRETARIO DE SEGURIDAD OPERACIONAL Y DE LA AVIACIÓN CIVIL</t>
  </si>
  <si>
    <t xml:space="preserve">CENTRO DE ESTUDIOS AERONÁUTICOS 
</t>
  </si>
  <si>
    <t>Jorge Cuenca – Héctor Pomar</t>
  </si>
  <si>
    <t xml:space="preserve">2. Definición de agenda y convocatoria del encuentro </t>
  </si>
  <si>
    <t>3. Desarrollo del encuentro</t>
  </si>
  <si>
    <t xml:space="preserve">4. Documento de conclusiones y recomendaciones </t>
  </si>
  <si>
    <t>Un (1) encuentro para tratar el tema de inlcusión de género en la entidad y el sector</t>
  </si>
  <si>
    <t>Fortalecer los procesos de certificación de productos aeronáuticos, TAR, TARE, MRO´s, entre otros, contribuyendo y soportando el crecimiento de la industria y del sector</t>
  </si>
  <si>
    <t>Emitir 100% de certificados de funcionamiento CDF y/o documento equivalente, de las solicitudes presentadas que cumplen requisitos</t>
  </si>
  <si>
    <t>Participar en 2 equipos de certificación o recertificación multinacional de Organizaciones de Mantenimiento Aprobadas (OMA´s), coordinadas por el SRVSOP de acuerdo a las solicitudes presentadas por los usuarios y/o entes aeronáuticos</t>
  </si>
  <si>
    <t>Participación en equipos de certificación o recertificación multinacional de Organizaciones de Mantenimiento Aprobadas (OMA´s) de acuerdo a las solicitudes presentadas por los usuarios y/o entes aeronáuticos</t>
  </si>
  <si>
    <t>Número de participaciones en procesos de certificación o recertificación de Organizaciones de Mantenimiento Aprobadas (OMA´s) de acuerdo a las solicitudes presentadas por los usuarios y/o entes aeronáuticos</t>
  </si>
  <si>
    <t>1. Asignación del inspector que participará en los procesos de certificación o recertificación multinacional</t>
  </si>
  <si>
    <t>SECRETARIO (A) DE SEGURIDAD OPERACIONAL Y DE LA AVIACIÓN CIVIL - SSOAC</t>
  </si>
  <si>
    <t>2. Elaboración del/los documento(s) que soportan la certificación o recertificación de la Organización de Mantenimiento Aprobada</t>
  </si>
  <si>
    <t xml:space="preserve">Certificar o actualizar cuatro (4) Organizaciones de Mantenimiento Aprobadas bajo estándares del RAC 145 </t>
  </si>
  <si>
    <t>Participación en equipos de certificación o actualización de Organizaciones de Mantenimiento Aprobadas bajo los estándares del RAC 145 de acuerdo a las solicitudes presentadas por los usuarios y/o entes aeronáuticos</t>
  </si>
  <si>
    <t xml:space="preserve">Número de Número de participaciones en procesos de certificación  o actualización de Organizaciones de Mantenimiento Aprobadas bajo estándares del RAC 145 </t>
  </si>
  <si>
    <t>1.  Asignación del inspector o inspectores que adelantarán los procesos de certificación o actualización de la certificación de Organizaciones de Mantenimiento Aprobadas</t>
  </si>
  <si>
    <t>2. Notificación del cierre de la fase final de certificación/actualización</t>
  </si>
  <si>
    <t>3. Documento que soporta la emisión/actualización del certificado de funcionamiento</t>
  </si>
  <si>
    <t xml:space="preserve">Contar con los mecanismos de reconocimiento de los productos aeronáuticos producidos en Colombia, por parte de las autoridades aeronáuticas líderes en el mundo, que promuevan la generación de valor agregado en la industria y sus exportaciones. </t>
  </si>
  <si>
    <t>Aprobar el 100% de las solicitudes que cumplen requisitos sobre la operación de aeronaves fabricadas de kit de acuerdo al RAC 21.855.</t>
  </si>
  <si>
    <t>Circulares informativas expedidas</t>
  </si>
  <si>
    <t>Documento (circular expedida)</t>
  </si>
  <si>
    <t>Documento de aceptación de partes</t>
  </si>
  <si>
    <t>1 (un) Documento de aceptación de partes</t>
  </si>
  <si>
    <t>2. Visita del grupo de certificación a las instalaciones del solicitante</t>
  </si>
  <si>
    <t>Certificar el 100% de solicitudes presentadas con cumplimiento de requisitos, para el modelo de aeronaves en categoría ALS</t>
  </si>
  <si>
    <t>Certificado de aeronavegabilidad en Certificado de aeronavegabilidad especial categoría ALS</t>
  </si>
  <si>
    <t>Certificados emitidos de aeronavegabilidad especial categoria ALS</t>
  </si>
  <si>
    <t>2. Inspección por parte del Grupo de Certificación a las instalaciones del solicitante.</t>
  </si>
  <si>
    <t>4. Expedición del certificado de aeronavegabilidad especial en categoría liviana ALS</t>
  </si>
  <si>
    <t>Realizar el control y vigilancia a las empresas fabricantes de las tres aeronaves ALS certificadas durante el año 2019</t>
  </si>
  <si>
    <t>Ejeucución del Cronograma de inspecciones</t>
  </si>
  <si>
    <t>3 cronogramas de inspecciones ejecutados</t>
  </si>
  <si>
    <t>1. Elaboración del cronograma de inpecciones</t>
  </si>
  <si>
    <t>2. Visita de inspección a las instalaciones del solicitante.</t>
  </si>
  <si>
    <t xml:space="preserve">Lograr al 90% de la competencia del personal y poseer un 100% de estructura documental solida requerida por OACI para proyectar a la UAEAC como estado de diseño. </t>
  </si>
  <si>
    <t>Lograr la actualización del 80% de los procedimientos de Certificación mediante la guía del inspector CPA</t>
  </si>
  <si>
    <t>Cronograma de actualización de los procedimientos de certificación mediante la guía del inspector CPA</t>
  </si>
  <si>
    <t>actividades ejecutadas / Actividades Planeadas *100%</t>
  </si>
  <si>
    <t>1. Elaborar un cronograma para la actualización de la Guía del Inspector CPA, asignando a los inspectores CPA, como responsables por capítulos.</t>
  </si>
  <si>
    <t>2. Efectuar la revisión por capítulos con cada inspector asignado como responsable.</t>
  </si>
  <si>
    <t>3. Gestionar ante el equipo de estandarización los capítulos revisados para aprobación del citado equipo.</t>
  </si>
  <si>
    <t>PIESO implantado por servidor público y área</t>
  </si>
  <si>
    <t>GRUPO DE CERTIFICACIÓN DE PRODUCTOS AERONÁUTICOS</t>
  </si>
  <si>
    <t>6. DESARROLLO DEL TALENTO HUMANO EN EL SECTOR: Fortalecer la gestión del conocimiento para lograr el desarrollo integral y sostenible del talento humano, en línea con el crecimiento de la aviación civil en Colombia</t>
  </si>
  <si>
    <t>Disponer de un Sistema de Gestión del Talento Humano que permita responder a las necesidades del Sector Aeronáutico en cantidad y calidad.</t>
  </si>
  <si>
    <t>Disponer de una plataforma virtual de capacitación</t>
  </si>
  <si>
    <t xml:space="preserve">
Formular y Desarrollar el 100% el Plan Institucional de Capacitación - PIC</t>
  </si>
  <si>
    <t xml:space="preserve">
PIC 2022 formulado</t>
  </si>
  <si>
    <r>
      <rPr>
        <strike/>
        <sz val="12"/>
        <color theme="1"/>
        <rFont val="Arial"/>
        <family val="2"/>
      </rPr>
      <t xml:space="preserve">
</t>
    </r>
    <r>
      <rPr>
        <sz val="12"/>
        <color theme="1"/>
        <rFont val="Arial"/>
        <family val="2"/>
      </rPr>
      <t xml:space="preserve">(Actividades realizadas/ actividaddes programadas)*100
 </t>
    </r>
  </si>
  <si>
    <t>1. Diagnóstico de necesidades de aprendizaje organizacional Plan Institucional de Capacitación 2022.</t>
  </si>
  <si>
    <t>CEA – SECRETARIA GENERAL – DIRECCIÓN TALENTO HUMANO</t>
  </si>
  <si>
    <t xml:space="preserve">
DIRECCIÓN DE TALENTO HUMANO </t>
  </si>
  <si>
    <t>Luz Melba Castañeda Lizarazo - Marta Barrera</t>
  </si>
  <si>
    <t>2. Construcción  del Plan Institucional de Capacitación 2022</t>
  </si>
  <si>
    <t>3. Formulación del Plan Institucional de Capacitación 2022</t>
  </si>
  <si>
    <t xml:space="preserve">
PIC 2021 Desarrollado</t>
  </si>
  <si>
    <t xml:space="preserve">Cursos desarrollados/cursos programados </t>
  </si>
  <si>
    <t>4.  Diagnóstico de necesidades de aprendizaje organizacional Plan Institucional de Capacitación 2021</t>
  </si>
  <si>
    <t>5. Realizar los procesos de contratación para suplir necesidades de demanda del Plan Institucional de Capacitación 2021</t>
  </si>
  <si>
    <t>6. Desarrollo del Plan Institucional de Capacitación 2021</t>
  </si>
  <si>
    <t>7. Seguimiento y consolidación del Informe  de  resultados de desarrollo del PIC, Personal Capacitado de la Entidad para el 2021.</t>
  </si>
  <si>
    <t>Formular y Desarrollar el 100% de la  oferta  Académica orientada a la formación en  la gestión aeronáutica  integral  y fortalecimiento  institucional con mediacion virtual.</t>
  </si>
  <si>
    <r>
      <rPr>
        <sz val="12"/>
        <color theme="1"/>
        <rFont val="Arial"/>
        <family val="2"/>
      </rPr>
      <t>Oferta Académica desarrollad</t>
    </r>
    <r>
      <rPr>
        <strike/>
        <sz val="12"/>
        <color theme="1"/>
        <rFont val="Arial"/>
        <family val="2"/>
      </rPr>
      <t>a</t>
    </r>
  </si>
  <si>
    <t>(Cursos Realizados  /Cursos Programados)*100</t>
  </si>
  <si>
    <t>1. Elaboración de la programación académica.</t>
  </si>
  <si>
    <t xml:space="preserve"> JEFE  OFICINA AERONAUTICA - CENTRO DE ESTUDIOS AERONÁUTICOS (CEA) </t>
  </si>
  <si>
    <t>2. Desarrollo de  las actividades de la oferta académica.</t>
  </si>
  <si>
    <t>3. Seguimiento y consolidación de los resultados de la ejecución de la oferta académica.</t>
  </si>
  <si>
    <t>Mediación virtual fortalecida</t>
  </si>
  <si>
    <t>(Actividades del Trimestre  realizadas /  Activid
ades del trimestre  programadas)*100</t>
  </si>
  <si>
    <t>4. Actualización y administración de la Plataforma LMS Moodle.</t>
  </si>
  <si>
    <t>5. Diseño y producción de 20 OVAs temáticos para fortalecer la oferta académica.</t>
  </si>
  <si>
    <t>Desarrollar en 2  Direcciones  Regionales Aeronáuticas  una prueba  Piloto de Descentralizacion de los procesos  de formacion.</t>
  </si>
  <si>
    <t>Modelo Tipo Implementado en regionales aeronáuticas</t>
  </si>
  <si>
    <r>
      <t xml:space="preserve">
</t>
    </r>
    <r>
      <rPr>
        <sz val="12"/>
        <color theme="1"/>
        <rFont val="Arial"/>
        <family val="2"/>
      </rPr>
      <t>Actividades   realizadas /  Actividades  programadas)*100</t>
    </r>
  </si>
  <si>
    <t>1.Definición de Criterios y selección de las Direcciones Regionales Aeronáuticas con capacidad institucional para el desarrollo de gestión académica [proyecto piloto].</t>
  </si>
  <si>
    <t>2. Coordinar con las Direcciones Regionales Aeronáuticas para el fortalecimiento de la capacidad institucional  fisica instalada y tecnológica [Dotación - adecuación fisica y tecnológica]</t>
  </si>
  <si>
    <t>3.  Identificar y Evaluar el talento humano académico y administrativo  disponible en  las Direcciones Regionales Aeronáuticas</t>
  </si>
  <si>
    <t>4. Formalizar  los programas académicos de las Direcciones Regionales Aeronáuticas del proyecto piloto</t>
  </si>
  <si>
    <t>5. Desarrollar las actividades Académicas de la Oferta Académica en las Regionales seleccionadas</t>
  </si>
  <si>
    <t>6. Realizar informe de seguimiento y evaluación del proyecto de desconcentración de la gestión educativa en las  Direcciones Regionales Aeronáuticas</t>
  </si>
  <si>
    <t>Consolidar la investigación en los campos aeronáuticos y aeroespaciales, con el apoyo de la industria, la academia y la cadena de investigadores, integrados en un centro de investigaciones aeronáutico.</t>
  </si>
  <si>
    <t>Implementar el 100% de los productos de investigación desarrollados en el cuatrienio 2018-2022.</t>
  </si>
  <si>
    <t xml:space="preserve">Elaborar y publicar 10 productos de  investigación, que  contribuyan  al  fortalecimiento de los procesos  de ciencia,  tecnologia e innovación en la  industria Aeronáutica  y al desarrollo del Talento Humano </t>
  </si>
  <si>
    <t xml:space="preserve"> 10 productos de investigación sometidos (que ya fueron recibidos por el ente evaluador)</t>
  </si>
  <si>
    <t>(Productos de investigación sometidos / productos de investigación programados)*100</t>
  </si>
  <si>
    <t>1. Identificación concreta de los productos de investigación alineados con los procesos de ciencia y tecnología e innovación de la industria aeronáutica y al desarrollo del talento humano (Seguridad Operacional; Seguridad de la aviación civil; Gestión de la aviación y Protección del Medio Ambiente)</t>
  </si>
  <si>
    <t>2. Elaboración y sometimiento de   los  productos  de  investigación</t>
  </si>
  <si>
    <t>3. Realización del Cuarto  Encuentro  de Investigación  del  Sector Aeronáutico</t>
  </si>
  <si>
    <t>Definir la estructura del centro de Investigación y sus capacidades (Software, Hardware y Laboratorios)</t>
  </si>
  <si>
    <t>Documento de estructuración del  Centro de Investigación Aeronáutico realizado</t>
  </si>
  <si>
    <t>Un documento de estructuración del Centro de Investigación Aeronáutico</t>
  </si>
  <si>
    <t>1. Presentación del documento donde se define estructura y capacidades del Centro de Investigación Aeronáutico</t>
  </si>
  <si>
    <t>Alcanzar una amplia oferta de capacitación orientada a la gestión aeronáutica integral, en todos los niveles y campos: aeroespaciales, aeronavegabilidad, mantenimiento, seguridad operacional y de la aviación civil, servicios a la navegación aérea, servicios aeroportuarios, servicios en tierra y gestión de aerolíneas, carga, RPAS, aspectos ambientales o aquellos nuevos campos que aparezcan en el tránsito del plan.</t>
  </si>
  <si>
    <t>Instituto de Educación Superior IES operando y funcionando</t>
  </si>
  <si>
    <t>Radicar dos nuevos nuevos documentos maestros para tramite  de dos registros calificados de educación</t>
  </si>
  <si>
    <t xml:space="preserve">Programas de Educación Superior Radicados </t>
  </si>
  <si>
    <t>Actividades realizadas /  Actividades  programadas)*100</t>
  </si>
  <si>
    <t>1. Inicio de impartición de cursos Tecnología Gestión de Tránsito Aéreo</t>
  </si>
  <si>
    <t xml:space="preserve">2. Pre-Radicado Condiciones Institucionales y Documentos anexos </t>
  </si>
  <si>
    <t xml:space="preserve">3. Radicación del Programa de Tecnología en Electrónica Aeronáutica </t>
  </si>
  <si>
    <t>4. Radicación del Programa Profesional en Administración Aeroportuaria</t>
  </si>
  <si>
    <t>5. Respuesta de completitud de los procesos</t>
  </si>
  <si>
    <t>Fortalecer  la oferta  Academica del CEA, a través  del Desarrollo de  la Cátedra de Sostenibilidad Ambiental en  nivel avanzado, donde se incluye  Cambio Climático del Sector y CORSIA, incorporando los elementos que directa o indirectamente influyan en el Sistema ambiental y en la infraestructura y operación aeroportuaria y aeronáutica.</t>
  </si>
  <si>
    <r>
      <rPr>
        <strike/>
        <sz val="12"/>
        <color theme="1"/>
        <rFont val="Arial"/>
        <family val="2"/>
      </rPr>
      <t xml:space="preserve">
</t>
    </r>
    <r>
      <rPr>
        <sz val="12"/>
        <color theme="1"/>
        <rFont val="Arial"/>
        <family val="2"/>
      </rPr>
      <t>Catedra de sostenibilidad ambiental Nivel avanzado impartida</t>
    </r>
  </si>
  <si>
    <t>Actividades realizadas /  Actividades programadas)*100</t>
  </si>
  <si>
    <t xml:space="preserve">1.Aprobación instancias  cuerpos  colegiados   del  Plan de Estudios. Nivel Avanzado de la Cátedra de sostenibilidad ambiental </t>
  </si>
  <si>
    <t>JEFE DE OFICINA AERONAUTICA - CENTRO DE ESTUDIOS AERONÁUTICOS (CEA) 
DIRECTOR (A) DE SERVICIOS AEROPORTUARIOS
COORDINADOR (A) GRUPO DE GESTION AMBIENTAL Y CONTROL FAUNA</t>
  </si>
  <si>
    <t>2.Incorporación dentro de  la  oferta  Academica de la  Cátedra de Sostenibilidad Nivel Avanzado</t>
  </si>
  <si>
    <t>3. Impartición de la  Cátedra de Sostenibilidad Nivel Avanzado</t>
  </si>
  <si>
    <t>4. Informe de seguimiento y evaluación sobre la impartición de la  Cátedra de Sostenibilidad Nivel Avanzado</t>
  </si>
  <si>
    <t>Fortalecer la oferta académica del Centro de Estudios Aeronáuticos CEA,  a través del desarrollo de la Catedrá Aeronáutica</t>
  </si>
  <si>
    <t>Catedra aeronáutica impartida</t>
  </si>
  <si>
    <t>1. Estructurar el plan instruccional de la Catedra Aeronáutica</t>
  </si>
  <si>
    <t>2. Impartición de la Catedra Aeronáutica</t>
  </si>
  <si>
    <t>3. Informe de seguimiento y evaluación sobre la impartición de la Catedra Aeronáutica</t>
  </si>
  <si>
    <t>Implementar Programa de Proyección social,  que beneficie las comunidades localizadas en las áreas de influencia aeroportuarias</t>
  </si>
  <si>
    <t xml:space="preserve">  áreas de influencia aeroportuaria intervenidos con programa de Proyeccion Social  </t>
  </si>
  <si>
    <t>Numero de áreas de influencia intervenidos /  Numero de áreas de influencia programados (5)</t>
  </si>
  <si>
    <t>1. Articular  la intervención social del Grupo de Gestión Ambiental y  los procesos académicos del CEA  en las comunidades de las zonas aledañas de los aeropuertos: Internacional El Dorado,  Internacional El Edén,  Internacional Simón Bolívar,  Vanguardia,  Reyes Murillo.</t>
  </si>
  <si>
    <t xml:space="preserve">2.  Desarrollo de las actividades de intervención propias en las comunidades de las zonas aledañas de los aeropuertos: Internacional El Dorado,  Internacional El Edén,  Internacional Simón Bolívar,  Vanguardia,  Reyes Murillo. </t>
  </si>
  <si>
    <t>3. Seguimiento, medición del impacto y mejora continua de las actividades realizadas</t>
  </si>
  <si>
    <t xml:space="preserve">Fortalecer las  Unidades de  Instruccion ATS  a nivel  Nacional  </t>
  </si>
  <si>
    <t>Unidades de Instrucción ATS</t>
  </si>
  <si>
    <t>1.Definir  cronograma de  entrenamientos para  personal  ATC en las  Unidades de  Instrucción</t>
  </si>
  <si>
    <t xml:space="preserve">JEFE DE OFICINA AERONAUTICA - CENTRO DE ESTUDIOS AERONÁUTICOS (CEA) </t>
  </si>
  <si>
    <t>2.Aplicacion de  los lineamientos del Manual de  instrucción  y  Entrenamiento en el Puesto de trabajo para ATS</t>
  </si>
  <si>
    <t>3.Desarrollar  el  plan de entrenamiento  para  Control de Aeródromo, Áreas  Terminales  y  Áreas  Superiores en  las  Unidades  de  Instrucción</t>
  </si>
  <si>
    <t>4. Seguimiento  y  Medición  del  Impacto  en la  Operación   respecto al desarrollo de los  entrenamientos   en  las  Unidades de  Instrucción</t>
  </si>
  <si>
    <t xml:space="preserve">Cualificar el talento humano desarrollando el Marco Nacional de Cualificaciones de la aviación civil para asegurar las competencias y propiciar la movilidad laboral en el país y en la región. </t>
  </si>
  <si>
    <t>Disponer del Marco Nacional de Cualificaciones del sector de aviación civil en el 100%</t>
  </si>
  <si>
    <t>Construir el Marco de Cuaificaciones para el Sector de  Aviación Civil</t>
  </si>
  <si>
    <t>Marco Nacional de Cualificaciones para el sector de Aviación Civil</t>
  </si>
  <si>
    <t>Actividades realizadas /  Actividades programadas*100</t>
  </si>
  <si>
    <t>1. Estructuración de las cualificaciones del sector de la aviación civil</t>
  </si>
  <si>
    <r>
      <t>2.</t>
    </r>
    <r>
      <rPr>
        <b/>
        <sz val="12"/>
        <color theme="1"/>
        <rFont val="Arial"/>
        <family val="2"/>
      </rPr>
      <t xml:space="preserve"> </t>
    </r>
    <r>
      <rPr>
        <sz val="12"/>
        <color theme="1"/>
        <rFont val="Arial"/>
        <family val="2"/>
      </rPr>
      <t>Catálogo de Cualificación del sector de la aviación civil.</t>
    </r>
  </si>
  <si>
    <t>3. Definición de mesas de trabajo para la articulación con el sistema educativo colombiano y el sector productivo</t>
  </si>
  <si>
    <t>4. Seguimiento  y  Medición  a las fases de construcción del Marco de Cualifiaciones para el Sector de Aviación Civil, acorde al Plan Técnico y Financiero</t>
  </si>
  <si>
    <t>Promover la suscripción de convenios con entidades extranjeras, para propiciar el intercambio de experiencias y conocimientos.</t>
  </si>
  <si>
    <t>Suscribir 6 convenios 
(Línea base 2019: 3)</t>
  </si>
  <si>
    <t xml:space="preserve">Suscripcion  2  Memorandos de  Entendimiento con Entidades de nivel Nacional e  internacional  de  carácter académico y con enfoque  hacia  el campo  aeronáutico. </t>
  </si>
  <si>
    <t>Memorandos de  Entendimiento suscritos</t>
  </si>
  <si>
    <r>
      <t xml:space="preserve">
</t>
    </r>
    <r>
      <rPr>
        <sz val="12"/>
        <color theme="1"/>
        <rFont val="Arial"/>
        <family val="2"/>
      </rPr>
      <t xml:space="preserve">(Número de Memorandos de entendimiento suscritos/Número de memorandos de entendimiento programados)*100  </t>
    </r>
  </si>
  <si>
    <t>1.Estructurar el portafolio de servicios de la oferta académica del CEA y el Plan de Marketing para su socialización.</t>
  </si>
  <si>
    <t xml:space="preserve">2. Determinar y contactar a entidades nacionales y extranjeras para la suscripción de los Memorandos de Entendimiento </t>
  </si>
  <si>
    <t>4. Suscribir   2 Memorandos de  Entendimiento con Entidades de nivel Nacional e  internacional</t>
  </si>
  <si>
    <t>7. SEGURIDAD OPERACIONAL Y DE LA AVIACIÓN CIVIL:
 Posicionar a Colombia como el país con el mayor nivel de implementación efectiva de estándares y mejores prácticas en seguridad operacional (safety), seguridad de la aviación civil (security) y facilitación, en un entorno de confianza y de cultura justa en compañía del sector.</t>
  </si>
  <si>
    <t>Ampliar la capacidad del Estado en materia de vigilancia de la seguridad operacional y de la seguridad de la aviación civil, pasando de una vigilancia prescriptiva a una vigilancia basada en riesgos, para acompañar al crecimiento del sector aeronáutico.</t>
  </si>
  <si>
    <t>Implementar el 100% del Sistema de Vigilancia basada en riesgos</t>
  </si>
  <si>
    <t xml:space="preserve">Mantener actualizado al 100% de  las estructuras de datos que permitan definir perfiles de riesgo (proactivo, basado en reportes obligatorios MOR, BIRD, MMPP) y alcanzar al 50% de actualización de la estructura de datos provenientes de reportes de malfunction.                                                                                                                                                            </t>
  </si>
  <si>
    <t>Bases de datos validadas</t>
  </si>
  <si>
    <t>2 Bases de datos validadas</t>
  </si>
  <si>
    <t>1. Mantener actualizado al 100% de  las estructuras de datos que sean la base para la definición de perfiles de riesgo (proactivo, basado en reportes obligatorios MOR, BIRD, MMPP)</t>
  </si>
  <si>
    <t>SECRETARIO SEGURIDAD OPERACIONAL Y DE LA AVIACIÓN CIVIL Y SECRETARIO SISTEMAS OPERACIONALES</t>
  </si>
  <si>
    <t>SECRETARIO (A) DE SEGURIDAD OPERACIONAL Y DE LA AVIACIÓN CIVIL - SSOAC. ING OLGA BEATRIZ MARTINEZ / CAPITAN FRANCISCO OSPINA</t>
  </si>
  <si>
    <t>Hernando Andrés Cifuentes – Héctor Pomar</t>
  </si>
  <si>
    <t xml:space="preserve">2. Alcanzar al 50% de actualización de la estructura de datos provenientes de reportes de malfunction.        </t>
  </si>
  <si>
    <t>Validar al 100% las estructuras de datos que permitan definir perfiles de riesgo (reactivo e incidentes graves)</t>
  </si>
  <si>
    <t>1 Base de datos validada</t>
  </si>
  <si>
    <t>1. Validar al 100% las estructuras de datos que permitan definir perfiles de riesgo (reactivo, incidentes graves)</t>
  </si>
  <si>
    <t>Compilar al 100% las recomendaciones generadas del ECSO (Insumo)</t>
  </si>
  <si>
    <t>Documento con recomendaciones del ECSO</t>
  </si>
  <si>
    <t>1 Documento con recomendaciones del ECSO</t>
  </si>
  <si>
    <t xml:space="preserve">1. Recopilar registros de recomendaciones del ECSO </t>
  </si>
  <si>
    <t>2. Organizar los registros</t>
  </si>
  <si>
    <t>Documentar al 90%  la estructura de la vigilancia basada en riesgos para la Secretaría de Seguridad Operacional y de la Aviación Civil y proponer listas priorizadas de riesgos con el fin de delinear perfiles de riesgo.</t>
  </si>
  <si>
    <t>Documento Estructura de la vigilancia basada en riesgos</t>
  </si>
  <si>
    <t>1 Documento estructura de la vigilancia basada en riesgos documentada en textos aplicables a cada uno de los grupos que realiza vigilancia en la SSOAC</t>
  </si>
  <si>
    <t>1. Definir de manera formal el entrenamiento en Seguridad Operacional que involucre la vigilancia basada en riesgos.</t>
  </si>
  <si>
    <t>2. Definir las herramientas para la evaluación de los SMS de los proveedores de servicios.</t>
  </si>
  <si>
    <t>3. Presentar borradores de priorización de riesgos</t>
  </si>
  <si>
    <t>4. Presentar el documento resultante de la estructura de vigilancia basada en riesgos</t>
  </si>
  <si>
    <t>Apropiar en el sector las mejores prácticas en seguridad operacional de la OACI, con el fin de corregir la brecha en la implementación de los elementos críticos del sistema de vigilancia de la seguridad operacional, de manera adaptativa a la aproximación de monitoreo continuo, para disminuir el perfil de riesgo de Colombia en la seguridad operacional y su gestión continua.</t>
  </si>
  <si>
    <t>Lograr el 85% de implementación efectiva de los requerimientos definidos en las PQs de la auditoría USOAP, basados en la autoevaluación de las áreas de auditoria correspondientes a la SSOAC.</t>
  </si>
  <si>
    <t>Lograr el 80% de implementación efectiva de los requerimientos definidos en las PQs  de la auditoría USOAP, basados en la autoevaluación de las áreas de auditoria correspondientes a la SSOAC.</t>
  </si>
  <si>
    <t xml:space="preserve"> Planes de Acción  basados en la autoevaluación de las áreas de auditoria correspondientes a la SSOAC.</t>
  </si>
  <si>
    <t>80 % cumplimiento cronograma de las actividades  basadas  en la autoevaluación de las áreas de auditoria correspondientes a la SSOAC.</t>
  </si>
  <si>
    <t>1. 40 % de PQS cerradas Cronograma GANTT</t>
  </si>
  <si>
    <t>2. Seguimientos trimestrales que verifiquen avance cronograma GANTT</t>
  </si>
  <si>
    <t>Afianzar el escenario regional concentrado alrededor del Sistema Regional de Cooperación para la Vigilancia de la Seguridad Operacional SVRSOP, participando en el intercambio de información y el apoyo en la vigilancia, para fortalecer la seguridad operacional de la aviación.</t>
  </si>
  <si>
    <t>Llevar a cabo dos (2) misiones de exportación de conocimiento a los países SAM mediante el SVRSOP</t>
  </si>
  <si>
    <t>Llevar a cabo una (1) misión de exportación de conocimiento a los países SAM mediante el SRVSOP</t>
  </si>
  <si>
    <t>Misión de exportación de conocimiento a los países SAM mediante el SVRSOP</t>
  </si>
  <si>
    <t>1 Misión de exportación de conocimiento a los países SAM mediante el SVRSOP</t>
  </si>
  <si>
    <t>1. Asignación de los expertos</t>
  </si>
  <si>
    <t>2. Atender la solicitud del sistema SVRSOP</t>
  </si>
  <si>
    <t xml:space="preserve">3. Informe de comisión </t>
  </si>
  <si>
    <t>Desarrollar el Programa del Estado para la gestión de la autoridad en seguridad operacional, PEGASO.</t>
  </si>
  <si>
    <t>Implementar el 70% del Programa del Estado para la Gestión de la Autoridad en Seguridad Operacional, PEGASO</t>
  </si>
  <si>
    <t xml:space="preserve">Alcanzar un Programa Estatal de Gestión de la Autoridad en Seguridad Operacional (PEGASO) 40% Sostenible (planificado) </t>
  </si>
  <si>
    <t xml:space="preserve">Cronograma implementación PEGASO </t>
  </si>
  <si>
    <t># preguntas gestionadas / # preguntas programadas</t>
  </si>
  <si>
    <t>1. Gestionar actividades pendientes del Gap analysis, pendientes de 2019</t>
  </si>
  <si>
    <t>2. Compilar y coordinar con las demás responsables de actividades del SSP, las actividades de las que ellos son responsables</t>
  </si>
  <si>
    <t>3. Producir anexo(s) al PCSO ( Plan Colombiano de Seguridad Operacional) que contemplen actividades de "gap analysis"</t>
  </si>
  <si>
    <t>4. Implementar el 100% del 40% de actividades referidas en el Gap Analysis del SSP ( Programa Estatal de Seguridad Operacional - Anexo 19 OACI).</t>
  </si>
  <si>
    <t>Desarrollar el Plan Nacional de Seguridad de la Aviación Civil alineado con el Plan Global de Seguridad de la Aviación Civil (GASeP) promulgado por la OACI.</t>
  </si>
  <si>
    <t>Implementar el 40% de la hoja de ruta del Plan Global de Seguridad de la Aviación Civil de Colombia -GASEP</t>
  </si>
  <si>
    <t xml:space="preserve">Implementar el 35% de la hoja de ruta del Plan Global de Seguridad de la Aviación Civil de Colombia - GASEP en lo que corresponde a las tareas propias del Estado. </t>
  </si>
  <si>
    <t>Hoja de Ruta del Plan Global de Seguridad de la Aviación Civil - Colombia</t>
  </si>
  <si>
    <t>#de actividades programadas en la Hoja de Ruta
/
#actividades ejecutadas</t>
  </si>
  <si>
    <t>1. Implementar las actividades planteadas en la hoja de ruta en lo que corresponde a las tareas propias del Estado.</t>
  </si>
  <si>
    <t>2. Seguimiento al cumplimiento de las actividades planteadas en la hoja de ruta en lo que corresponde a las tareas propias del Estado.</t>
  </si>
  <si>
    <t>Fortalecer el Sistema de Gestión de la Seguridad de la Aviación Civil (SeMS).</t>
  </si>
  <si>
    <t>Implementar el 60% del modelo para la recopilación y análisis de datos en materia de la seguridad de la Aviación Civil.</t>
  </si>
  <si>
    <t>Implementar el 40% del modelo para la recopilación y análisis de datos en materia de la seguridad de la Aviación Civil.</t>
  </si>
  <si>
    <t>Recopilación y análisis de datos relacionados con eventos de Seguridad de la Aviación Civil</t>
  </si>
  <si>
    <t>#de aeropuertos internacionales que generan reportes
/
#de aeropuertos internacionales</t>
  </si>
  <si>
    <t xml:space="preserve">1. Documentar en el SGC el Manual de Operación del Formato de Reporte Obligatorio de Eventos (ROE). </t>
  </si>
  <si>
    <t>2. Divulgación del modelo para la recopilación y análisis de datos con aeropuertos internacionales.</t>
  </si>
  <si>
    <t>3. Recopilación de datos de seguridad de la aviación civil de los aeropuertos internacionales descritos en el RAC 14.</t>
  </si>
  <si>
    <t>4. Análisis de datos de seguridad de la aviación civil de los aeropuertos internacionales descritos en el RAC 14.</t>
  </si>
  <si>
    <t>Mejorar la capacidad del Estado en la aplicación de un sistema de Vigilancia de la Seguridad Operacional basado en riesgos, disponiendo de mecanismos para la compilación, transformación y administración de datos de seguridad operacional (Safety BIG DATA), que permitan generar análisis estadísticos para la toma de decisiones.</t>
  </si>
  <si>
    <t>Implementar en el 100% el Sistema de Compilación y procesamiento de datos de seguridad operacional (SCDPS)</t>
  </si>
  <si>
    <t>Contar con 1 herramienta de compilacion de datos de obligatorio reporte</t>
  </si>
  <si>
    <t>Herramientas de compilacion de datos de obligatorio reporte</t>
  </si>
  <si>
    <t>1 herramienta de compilacion de datos de obligatorio reporte</t>
  </si>
  <si>
    <t>0\%</t>
  </si>
  <si>
    <t>1. Desarrollar e implementar formulario reportes Malfunction (RAC 4), en línea</t>
  </si>
  <si>
    <t>2. Divulgar formulario emitidos</t>
  </si>
  <si>
    <t>3. Coleccionar data recibida de reportes obligatorios (Malfunction), en bases de datos Oracle</t>
  </si>
  <si>
    <t>4. Generar tablero de mando (dashboard) básico para Autoridad</t>
  </si>
  <si>
    <t xml:space="preserve">Emitir el 1er informe anual de Seguridad Operacional y crear tableros para los eventos BIRD
</t>
  </si>
  <si>
    <t>Informe anual de Seguridad Operacional y tableros para los eventos BIRD</t>
  </si>
  <si>
    <t>1 (un) Informe anual de Seguridad Operacional y xxxx  tableros para los eventos BIRD</t>
  </si>
  <si>
    <t xml:space="preserve">1. Emitir el 1er informe anual de Seguridad Operacional </t>
  </si>
  <si>
    <t>2. Crear tableros para los eventos BIRD</t>
  </si>
  <si>
    <t>Actualizar y fortalecer el registro aeronáutico en cumplimiento de los anexos de la OACI.</t>
  </si>
  <si>
    <t>Depurar y actualizar en el 100% el registro de aeródromos, helipuertos y matrículas de aeronaves</t>
  </si>
  <si>
    <t>Depurar y actualizar en el 60% el registro de aeródromos, helipuertos y matrículas de aeronaves</t>
  </si>
  <si>
    <t>Listado de aeródromos, helipuertos civiles y matriculas de aeronaves vigentes en el pais</t>
  </si>
  <si>
    <t>Numero de registros verificados / Total del registro de aeródromos, helipuertos civiles y matriculas de aeronaves</t>
  </si>
  <si>
    <t xml:space="preserve">1. Identificar las necesidades de mejora al sistema de información de aerodromos y helipuertos ALDIA </t>
  </si>
  <si>
    <t>GRUPO DE CERTIFICACIÓN E INSPECCION DE AERODROMOS Y SERVICIOS AEROPORTUARIOS - ING. RICARDO AGUIRRE. JEFE OFICINA DE REGISTRO AERONÁUTICO - DR. HUGO MORENO.  
SECRETARIO (A) DE SEGURIDAD OPERACIONAL Y DE LA AVIACIÓN CIVIL SSOAC -CAP. FRANCISCO OSPINA. DIRECCIÓN DE ESTANDARES DE SERVICIOS A LA NAVEGACIÓN AEREA Y SERVICIOS AEROPORTUARIOS - LILIANA OLARTE. SECRETARIA DE SISTEMAS OPERACIONALES - (Dra. Angela Páez. Dirección de Servicios Aeroportuarios, Ing. Luis Roberto D!pablo Ramírez - Dirección de Infraestructura</t>
  </si>
  <si>
    <t xml:space="preserve">2. Implementar los cambios al sistema de información de aerodromos y helipuertos </t>
  </si>
  <si>
    <t>3.  Actualizar y suministrar la  información referente a aeropuertos y helipuertos de propiedad o explotados por AEROCIVIL desde la Dirección de Servicios Aeroportuarios  al Grupo de certificación e inspección de aerodrómos y servicios aeroportuarios</t>
  </si>
  <si>
    <t xml:space="preserve">4.  Suministrar información de caracteristicas físicas referente a aeropuertos y helipuertos de propiedad o explotados por AEROCIVIL desde la Dirección de Infraestructura a la Dirección de Servicios Aeroportuarios </t>
  </si>
  <si>
    <t>5. Realizar la depuración y actualización de los aerodromos y helipuertos de acuerdo al cronograma de actividades planteado por el Grupo de certificación e inspección de aerodromos y servicios aeroportuarios</t>
  </si>
  <si>
    <t>6. Elaboración y expedición de los actos administrativos correspondientes</t>
  </si>
  <si>
    <t xml:space="preserve">7. Realizar la actualización de la información en el aplicativo ALDIA </t>
  </si>
  <si>
    <t>8. Depurar y actualizar información suministrada por los usuarios referente a matriculas de aeronaves en el aplicativo SIGA</t>
  </si>
  <si>
    <t>Actualizar y fortalecer la reglamentación para la vigilancia de la Seguridad Operacional y de la Aviación Civil.</t>
  </si>
  <si>
    <t>Realizar monitoreo a los proyectos de enmienda a la regulación aeronáutica propuestos por la SSOAC.</t>
  </si>
  <si>
    <t xml:space="preserve">Emitir 5 propuestas de enmiendas a las normas generadas por la SSOAC </t>
  </si>
  <si>
    <t xml:space="preserve">Propuestas de enmiendas a las normas generadas por la SSOAC </t>
  </si>
  <si>
    <t xml:space="preserve">5 propuestas de enmiendas a las normas generadas por la SSOAC </t>
  </si>
  <si>
    <t>1. Revisión y actualización de la reglamentación al interior de cada área.</t>
  </si>
  <si>
    <t>SECRETARIO (A) DE SEGURIDAD OPERACIONAL Y DE LA AVIACIÓN CIVIL - SSOAC. ING OLGA BEATRIZ MARTINEZ</t>
  </si>
  <si>
    <t>2. Revisión y aprobación de las armonizaciones en el equipo gestor de estándares de vuelo o la Dirección de Servicios a la Navegación Aérea y de la Aviación Civil o publicación del proyecto de resolución en la página web de la entidad</t>
  </si>
  <si>
    <t>3. Radicación de solicitudes de expedición, modificación, adición o derogación de Reglamentos Aeronáuticos de Colombia o publicación de la resolución en la página web de la entidad</t>
  </si>
  <si>
    <t>Evaluar la situación jurídica de  matrículas de aeronaves a fin de determinar si hay lugar a adelantar la cancelación de las mismas</t>
  </si>
  <si>
    <t>Evaluar la viabilidad de cancelación del 100% de matrículas inscritas en el Registro Aeronáutico Nacional en condición de inactividad mayor a tres (3) años.</t>
  </si>
  <si>
    <t>Matriculas de aeronaves inmersas en causal de cancelación</t>
  </si>
  <si>
    <t>Número de matriculas inmersas en causal de cancelación / Número de matrículas programadas para revisión</t>
  </si>
  <si>
    <t>1. Identificar aeronaves con matrículas  inscritas  en el Registro Aeronáutico Nacional en condición de inactividad mayor a tres (3) años.</t>
  </si>
  <si>
    <t>JEFE OFICINA DE REGISTRO AERONÁUTICO 
SECRETARIO (A) DE SEGURIDAD OPERACIONAL Y DE LA AVIACIÓN CIVIL - SSOAC. DR. HUGO MORENO</t>
  </si>
  <si>
    <t>2. Realizar el estudio jurídico de cada aeronave para determinar si en cada caso aplica alguna de las causales de cancelación previstas por el RAC.</t>
  </si>
  <si>
    <t>3. Solicitar concepto técnico a las áreas competentes de ser necesario, para evaluar la viabilidad de cancelación de la matrícula de las aeronaves estudiadas.</t>
  </si>
  <si>
    <t xml:space="preserve">4. Iniciar la respectiva actuación administrativa de ser procedente, elaborar resolución y una vez ejecutoriada alimentar aplicativo SIGA y digitalizar el expediente en la herramienta mercurio dando cumplimiento ley de archivo.  </t>
  </si>
  <si>
    <t>Actualizar la política, el Plan de Implementación y Manual de Seguridad Operacional</t>
  </si>
  <si>
    <t>Implementar en el 100% el Manual de Seguridad Operacional</t>
  </si>
  <si>
    <t>Implementar en el 90% el Manual de Seguridad Operacional de la SSO como Proveedor de servicios a la aviación.</t>
  </si>
  <si>
    <t xml:space="preserve">Manual del Sistema de Gestión de Seguridad Operacional de la Secretaria de Sistemas Operacionales Versión 3. </t>
  </si>
  <si>
    <t>(Actividades cumplidas / Actividades programadas)*100</t>
  </si>
  <si>
    <t xml:space="preserve"> 01. Aplicación y mantenimiento de procedimientos para la Gestión de Riesgos del SMS.</t>
  </si>
  <si>
    <t>SECRETARIO (A) DE SISTEMAS OPERACIONALES. 
COORDINADOR (A) GRUPO DE GESTIÓN DE SEGURIDAD OPERACIONAL Y ASEGURAMIENTO DE LA CALIDAD - SMS QA. ING. DAGOALBEIRO PAREDES</t>
  </si>
  <si>
    <t>02. Aplicación del programa de instrucción para el SMS.</t>
  </si>
  <si>
    <t>03. Aplicación de procedimientos de comunicación para el SMS.</t>
  </si>
  <si>
    <t xml:space="preserve">04. Actualización del Manual de Seguridad Operacional Versión 3. </t>
  </si>
  <si>
    <t>Elaborar base de datos para control, análisis y administración del Sistema de información</t>
  </si>
  <si>
    <t>Base de datos para control, análisis y administración del Sistema de información, instalada y funcionando en el 100%</t>
  </si>
  <si>
    <t>Bases de datos para control, análisis y administración del SMS de la SSO como proveedor de servicios a la aviación funcionando en el 90%.</t>
  </si>
  <si>
    <t>Base de Datos Actualizada.</t>
  </si>
  <si>
    <t>01. Recopilar base de datos de la Gestión de Riesgos del SMS.</t>
  </si>
  <si>
    <t>02. De acuerdo a base de datos obtenida mediante la Gestión de Riesgos del SMS definir indicadores SPI (Safety Performance Indicators)</t>
  </si>
  <si>
    <t>03. Recopilar base de datos de la aplicación del programa de instrucción para el SMS impartido por el CEA.</t>
  </si>
  <si>
    <t>04. Recopilar base de datos de la comunicación a través de los medios oficiales para el SMS.</t>
  </si>
  <si>
    <t>Participar y promover el SMS-QA en las Direcciones Regionales, Administradores Aeroportuarios y personal operativo de los aeropuertos, incluye otras Entidades y Empresas</t>
  </si>
  <si>
    <t>Realizar monitoreo y seguimiento a la aplicación del 100% del Sistema de Seguridad Operacional SMS-QA.</t>
  </si>
  <si>
    <t xml:space="preserve">Promover al 90% el SMS de la SSO como proveedor de servicios a la aviación en las Direcciones Regionales, Administradores Aeroportuarios y personal operativo de los aeropuertos.
</t>
  </si>
  <si>
    <t>Manual de SMS socializado.</t>
  </si>
  <si>
    <t>01. Promoción de la Gestión de Riesgos del SMS.</t>
  </si>
  <si>
    <t>02. Promoción del aseguramiento de la seguridad operacional.</t>
  </si>
  <si>
    <t>03. Promoción del programa de instrucción para el SMS.</t>
  </si>
  <si>
    <t>Actualizar y elaborar el SMS  para aeropuertos Internacionales, cuyo explotador de aeródromo sea la Aerocivil.</t>
  </si>
  <si>
    <t>Realizar monitoreo y seguimiento a la aplicación del 100% del Sistema de Seguridad Operacional SMS-QA para aeropuertos internacionales.</t>
  </si>
  <si>
    <t>Implementar al 90% el SMS de la SSO para aeropuertos Internacionales, cuyo explotador de aeródromo sea la Aerocivil.</t>
  </si>
  <si>
    <t>SMS Elaborado y Actualizado.</t>
  </si>
  <si>
    <t xml:space="preserve"> 01. Aplicación y mantenimiento de procedimientos para la Gestión de Riesgos del SMS para los aeropuertos de Cúcuta, Bucaramanga, San Andrés y El Dorado.</t>
  </si>
  <si>
    <t>02. Aplicación del programa de instrucción para el SMS para los aeropuertos de Cúcuta, Bucaramanga, San Andrés y El Dorado.</t>
  </si>
  <si>
    <t>03. Aplicación de los medios oficiales de comunicación para el SMS para los aeropuertos de Cúcuta, Bucaramanga, San Andrés y El Dorado.</t>
  </si>
  <si>
    <t xml:space="preserve">04. Socializar la Actualización del Manual de Seguridad Operacional Versión 3. </t>
  </si>
  <si>
    <t>Armonizar los estándares y reglamentación del SMS para integrarlo al Sistema Integrado de Gestión de Calidad de la Entidad</t>
  </si>
  <si>
    <t>Armonizar e integrar al 100% los estándares y reglamentación del SMS al Sistema Integrado de Gestión de Calidad de la Entidad</t>
  </si>
  <si>
    <t>Armonizar e integrar al 90% el SMS de la SSO como proveedor de servicios a la aviación de acuerdo a los estándares y reglamentación con Sistema Integrado de Gestión de la Entidad.</t>
  </si>
  <si>
    <t>SMS incluido en el SIG.</t>
  </si>
  <si>
    <t>01. Desarrollar las sesiones de armonización e integración del SMS en el Sistema Integrado de Gestión de la Entidad.</t>
  </si>
  <si>
    <t>02. Gestionar el cargue e inclusión en el Sistema Integrado de Gestión de la Entidad de los diferentes tipos de documentación generada por el Grupo SMS a fin de ser accesibles por todo el personal que integra las Direcciones de la SSO.</t>
  </si>
  <si>
    <t>Mejorar los niveles de seguridad operacional a través de la investigación de accidentes.</t>
  </si>
  <si>
    <t>Atender e Investigar con oportunidad y calidad los accidentes e incidentes aéreos pertinentes.</t>
  </si>
  <si>
    <t xml:space="preserve">Gestionar ante SSOAC y enviar a las organizaciones y dependencias a cargo de su cumplimiento, el 100% de las recomendaciones de investigaciones de accidentes aprobadas en el Consejo de Seguridad Aeronáutico 04-20, y en los Consejos 01, 02 y 03 de 2021. </t>
  </si>
  <si>
    <t>Porcentaje de recomendaciones gestionadas</t>
  </si>
  <si>
    <t>No. Recomendaciones gestionadas x 100/
No. Recomendaciones totales</t>
  </si>
  <si>
    <t>1. Remitir el 100% de las recomendaciones de los Informes Finales de Accidentes e Incidentes Graves aprobados en Consejo 04-20, a las entidades encargadas de su cumplimiento.</t>
  </si>
  <si>
    <t>COORDINADOR (A) GRUPO DE INVESTIGACIÓN DE ACCIDENTES. CORONEL MIGUEL CAMACHO</t>
  </si>
  <si>
    <t>2. Remitir el 100% de las recomendaciones de los Informes Finales de Accidentes e Incidentes Graves aprobados en el Consejo 01-21, a las entidades encargadas de su cumplimiento.</t>
  </si>
  <si>
    <t>3. Remitir el 100% de las recomendaciones de los Informes Finales de Accidentes e Incidentes Graves aprobados en el Consejo 02-21, a las entidades encargadas de su cumplimiento.</t>
  </si>
  <si>
    <t>4. Remitir el 100% de las recomendaciones de los Informes Finales de Accidentes e Incidentes Graves aprobados en el Consejo 03-21, a las entidades encargadas de su cumplimiento.</t>
  </si>
  <si>
    <t>Finalizar el 100% de las investigaciones de accidentes e incidentes graves (eventos), ocurridos en el año 2019 y 2020.</t>
  </si>
  <si>
    <t>Porcentaje de Informes Finales de investigaciones de eventos 2019 y 2020 presentados al Consejo de Seguridad</t>
  </si>
  <si>
    <r>
      <rPr>
        <u/>
        <sz val="12"/>
        <rFont val="Arial"/>
        <family val="2"/>
      </rPr>
      <t>Número de investigaciones eventos 2019 y 2020 terminadas x 100 /</t>
    </r>
    <r>
      <rPr>
        <sz val="12"/>
        <rFont val="Arial"/>
        <family val="2"/>
      </rPr>
      <t xml:space="preserve"> Número de eventos ocurridos.</t>
    </r>
  </si>
  <si>
    <t xml:space="preserve">1. Presentar al Consejo de Seguridad Aeronáutico los Informes Finales del 30% de las investigaciones pendientes a 31-dic, de los eventos ocurridos en el año 2020. </t>
  </si>
  <si>
    <t xml:space="preserve">2. Presentar al Consejo de Seguridad Aeronáutico los Informes Finales del 30% de las investigaciones pendientes a 31-dic, de los eventos ocurridos en el año 2020. </t>
  </si>
  <si>
    <t xml:space="preserve">3. Presentar al Consejo de Seguridad Aeronáutico los Informes Finales del 30% de las investigaciones pendientes a 31-dic, de los eventos ocurridos en el año 2020. </t>
  </si>
  <si>
    <t xml:space="preserve">4. Presentar al Consejo de Seguridad Aeronáutico los Informes Finales del 10% de las investigaciones pendientes a 31-dic, de los eventos ocurridos en el año 2020. </t>
  </si>
  <si>
    <t>4. Presentar dos (2) Informes Finales 2019 al IV Consejo de Seguridad Aeronáutico 2020.</t>
  </si>
  <si>
    <t>Finalizar el 20% de las investigaciones de accidentes e incidentes graves (eventos), ocurridos en el año 2021.</t>
  </si>
  <si>
    <t>Porcentaje de Informes Finales de eventos 2021 presentados al Consejo de Seguridad</t>
  </si>
  <si>
    <r>
      <rPr>
        <u/>
        <sz val="12"/>
        <rFont val="Arial"/>
        <family val="2"/>
      </rPr>
      <t>Número de investigaciones  de eventos 2021 terminadas x 100</t>
    </r>
    <r>
      <rPr>
        <sz val="12"/>
        <rFont val="Arial"/>
        <family val="2"/>
      </rPr>
      <t xml:space="preserve"> / eventos ocurridos en el año 2021.</t>
    </r>
  </si>
  <si>
    <t xml:space="preserve">1. Presentar al Consejo de Seguridad Aeronáutico los Informes Finales de investigación del 10%, de los eventos ocurridos en el año 2021. </t>
  </si>
  <si>
    <t xml:space="preserve">2. Presentar al Consejo de Seguridad Aeronáutico los Informes Finales de investigación del 10%, de los eventos ocurridos en el año 2021. </t>
  </si>
  <si>
    <t xml:space="preserve">Implementar un procedimiento de registro, control y seguimiento de las investigaciones de incidentes aéreos. </t>
  </si>
  <si>
    <t xml:space="preserve">Procedimiento de gestión de Incidentes implementado
</t>
  </si>
  <si>
    <t>Registro del procedimiento aprobado e implementado</t>
  </si>
  <si>
    <t>1. Crear e implementar un procedimiento para investigación, registro y control de los incidentes aéreos.</t>
  </si>
  <si>
    <t>2. Documentar y concluir las investigaciones de incidentes ocurridos en los años 2018 y 2019.</t>
  </si>
  <si>
    <t>3. Documentar y concluir las investigaciones de incidentes ocurridos en el año 2020.</t>
  </si>
  <si>
    <t>Promover la cultura de seguridad operacional y comunicar sobre investigación de accidentes</t>
  </si>
  <si>
    <t>Realizar el 100% de eventos y actividades programados, de promoción de seguridad operacional en diferentes regiones del país</t>
  </si>
  <si>
    <t>Efectuar 8 actividades de promoción de seguridad operacional en diferentes regiones del país, o de manera virtual.</t>
  </si>
  <si>
    <t>Porcentaje de actividades de promoción de seguridad operacional efectuadas</t>
  </si>
  <si>
    <t>Número de actividades realizadas x 100/
Número de actividades planeadas</t>
  </si>
  <si>
    <t>1. Efectuar un (1) Seminario de Seguridad Operacional</t>
  </si>
  <si>
    <t>2. Efectuar tres (3) Seminarios de Seguridad Operacional</t>
  </si>
  <si>
    <t>3. Efectuar dos (2) Seminarios de Seguridad Operacional</t>
  </si>
  <si>
    <t>4. Efectuar dos (2) Seminarios de Seguridad Operacional</t>
  </si>
  <si>
    <t>Atender y aprobar la auditoría USOAP, y demostrar el cumplimiento de los lineamientos establecidos por OACI en el área de AIG</t>
  </si>
  <si>
    <t>Obtener una evaluación del 90%, como mínimo, de cumplimiento de los estándares OACI en la auditoría en el área AIG.</t>
  </si>
  <si>
    <t xml:space="preserve">Continuar con la evaluación al 100%, en la autoevaluación de las preguntas de protocolo PQ de investigación de accidentes </t>
  </si>
  <si>
    <t xml:space="preserve">Porcentaje de implementación efectiva (EI) de elementos críticos (CE) de investigación de accidentes (AIG) </t>
  </si>
  <si>
    <t xml:space="preserve">Número de preguntas Protocolo satisfactorias x 100/
Número Total de preguntas Protocolo. </t>
  </si>
  <si>
    <t>1. Firmar un Acuerdo de Entendimiento con las Autoridades Judiciales sobre roles en caso de accidente aéreo.</t>
  </si>
  <si>
    <t>2. Organizar, reglamentar y capacitar sobre el uso del equipo del Investigador.</t>
  </si>
  <si>
    <r>
      <rPr>
        <sz val="12"/>
        <color theme="1"/>
        <rFont val="Arial Narrow"/>
        <family val="2"/>
      </rPr>
      <t>Verificar que los Aeropuertos internacionales cumplan con los estándares de bioseguridad para la movilización segura de viajeros de acuerdo a la normatividad nacional vigente y alineados con el CART</t>
    </r>
    <r>
      <rPr>
        <sz val="12"/>
        <rFont val="Arial Narrow"/>
        <family val="2"/>
      </rPr>
      <t xml:space="preserve"> (COUNCIL´s AVIATION RECOVERY TASKFORCE - Documento reactivación de operación aérea)</t>
    </r>
  </si>
  <si>
    <t>Porcentaje de cumplimiento aeropuertos internacionales que cumplan los estándares de bioseguridad</t>
  </si>
  <si>
    <t>Número de aeropuertos internacionales que cumplan con los estándares bioseguridad /Número total de aeropuertos internacionales</t>
  </si>
  <si>
    <t xml:space="preserve">Evaluación de los protocolos de bioseguridad con periodicidad bimensual en los aeropuertos internacionales                                                                                                                                                                                                                                                  </t>
  </si>
  <si>
    <t>Dirección de Estándares de Servicios a la Navegación Aérea y Servicios Aeroportuarios- Dra Liliana Olarte</t>
  </si>
  <si>
    <t xml:space="preserve">Verificar cumplimiento de los comités mensuales  FAL  de los estándares bioseguridad en los aeropuertos internacionales                                                                                            </t>
  </si>
  <si>
    <t>Verificar el cumplimiento de los ejercicios de escritorio de eventos ESPII - M (Eventos de salud pública de importancia internacional o nacional)</t>
  </si>
  <si>
    <t>Expedir certificación por parte de la Dirección de Estándares de Servicios de Navegación Aérea y Servicios Aeroportuarios donde avala el cumplimiento de los estándares de seguridad</t>
  </si>
  <si>
    <r>
      <t xml:space="preserve">Mediante:  </t>
    </r>
    <r>
      <rPr>
        <sz val="12"/>
        <color indexed="9"/>
        <rFont val="Arial"/>
        <family val="2"/>
      </rPr>
      <t>Plan Estratégico de Talento Humano, Plan Anual de Vacantes, Plan de Previsión de Recursos Humanos, Plan Institucional de Capacitación,Plan de Incentivos Institucionales y
Plan de Trabajo Anual en Seguridad y Salud en el Trabajo</t>
    </r>
  </si>
  <si>
    <t>8. LA TRANSFORMACION INSTITUCIONAL A LA MODERNIDAD
Fortalecer la gestión institucional de la Entidad a través del desarrollo del talento humano, fortalecimiento de la estructura organizacional, implementando un sistema de gestión del conocimiento especializado en la Entidad, afianzando el Sistema Integrado de Gestión, apalancando la transformación institucional a través del PETI, fortaleciendo la política anticorrupción y la gestión jurídica.</t>
  </si>
  <si>
    <t>Desarrollar el Rediseño Organizacional con el objetivo de responder a las necesidades de talento humano y del crecimiento del Sector y la Industria.</t>
  </si>
  <si>
    <t>Planta de personal provista de acuerdo con las necesidades del sector en el 100%</t>
  </si>
  <si>
    <t xml:space="preserve">Implementar el proyecto de Fortalecimiento Institucional en el componente de planta de personal en un 70%  </t>
  </si>
  <si>
    <t xml:space="preserve">Implementación  Fortalecimiento Institucional en el componente de planta de personal </t>
  </si>
  <si>
    <t xml:space="preserve">
Tres (3) Decretos expedidos por el Gobierno Nacional de estructura, planta de personal y nomenclatura de la Aerocivil. 
Un (1) cronograma de implementación de las disposiciones de los Decretos del proyecto de Fortelecimiento
Tres (3) Resoluciones expedidas por la Aerocivil de Grupos Internos de Trabajo, distribución de planta y manual de funciones y de competencias laborales
Una (1) Resolución de incoporación de los servidores públicos en servicio activo a la nueva planta de personal 
No. de empleos provistos / No. total de empleos de la planta con apropiación presupuestal
</t>
  </si>
  <si>
    <t>1. Tramitar ante el Gobierno Nacional la expedición de los actos administrativos, las viabilidades y/o autorizaciones para la implementación del proyecto de Fortalecimiento Institucional.</t>
  </si>
  <si>
    <t xml:space="preserve">SECRETARIO GENERAL </t>
  </si>
  <si>
    <t>DIRECTOR (A) DE TALENTO HUMANO</t>
  </si>
  <si>
    <t>Carlos Humberto Morales B – Narda Verónica Velandia Cely</t>
  </si>
  <si>
    <t>2. Elaborar un cronograma para implementar las disposiciones de los Decretos del proyecto de Fortalecimiento Institucional (estructura, planta de personal y nomenclatura de la Aerocivil)</t>
  </si>
  <si>
    <t>3. Aprobar e implementar el Manual de Funciones, Requisitos y Competencias Laborales y la Resolución de Grupos Internos de Trabajo ajustados a la nueva planta de la Aerocivil.</t>
  </si>
  <si>
    <t>4. Distribuir la planta de personal de acuerdo al nuevo modelo de operación y a la nueva estructura de la Entidad.</t>
  </si>
  <si>
    <t>5. Realizar la incorporación de los servidores públicos a la nueva planta de personal de la Aerocivil.</t>
  </si>
  <si>
    <t>6. Proveer en un 90% los cargos de la planta que cuentan con apropiación presupuestal.</t>
  </si>
  <si>
    <t>Establecer y desarrollar una estructura organizacional debidamente alineada al Plan Estratégico Aeronáutico 2030 a fin de cumplir con el objetivo principal.</t>
  </si>
  <si>
    <t xml:space="preserve">Implementar la estrategia de gestión para el cambio y la transformación cultural de la Entidad. </t>
  </si>
  <si>
    <t>Estrategia de gestión para el cambio y la transformación cultural para la Entidad</t>
  </si>
  <si>
    <t xml:space="preserve">Número de actividades ejecutadas / Total de actividades programadas
Un (1) Documento técnico actualizado de la estrategia de gestión para el cambio y la transformación cultural </t>
  </si>
  <si>
    <t>1. Dar continuidad a las actividades de sensibilización del proyecto de Gestión para el Cambio</t>
  </si>
  <si>
    <t xml:space="preserve">2. Ejecutar las actividades de gestión del cambio correspondientes a la intervención por grupo 
y proceso </t>
  </si>
  <si>
    <t xml:space="preserve">3. Implementar la Fase I del Modelo de Relevo Generacional </t>
  </si>
  <si>
    <t>4. Actualizar el documento técnico de la estrategia de gestión para el cambio y la transformación cultural para la Entidad</t>
  </si>
  <si>
    <t>Diseñar, implementar y documentar el Sistema de Gestión del Conocimiento especializado, como proceso estratégico de la entidad.</t>
  </si>
  <si>
    <t>Implementar en el 100% el Sistema de Gestión del Conocimiento en la Aerocivil</t>
  </si>
  <si>
    <t>Implementar el Sistema de Gestión del Conocimiento en la Aerocivil</t>
  </si>
  <si>
    <t>Sistema de  Gestión del Conocimiento en la Aerocivil</t>
  </si>
  <si>
    <t>Actividades realizadas / Actividades programadas</t>
  </si>
  <si>
    <t>1. Desarrollar la política de Gestión del Conocimiento de la Aeronáutica Civil</t>
  </si>
  <si>
    <t>2. Adelantar el proceso de armonización de la metodología para la gestión del conocimiento en la cooperación Nacional e Internacional</t>
  </si>
  <si>
    <t xml:space="preserve">3. Desarrollar dentro de la arquitectura empresarial el dominio de uso y apropiación del Sistema de Gestión del Conocimiento y la Innovación </t>
  </si>
  <si>
    <t>4. Elaborar y ejecutar el plan de trabajo para el 2021 del Equipo Institucional de Gestión del Conocimiento y la Innovación</t>
  </si>
  <si>
    <r>
      <t xml:space="preserve">Mediante: </t>
    </r>
    <r>
      <rPr>
        <sz val="12"/>
        <color indexed="9"/>
        <rFont val="Arial"/>
        <family val="2"/>
      </rPr>
      <t>Plan Anticorrupción y de Atención al Ciudadano</t>
    </r>
  </si>
  <si>
    <t>Actualización de procesos del Sistema Integrado de Gestión</t>
  </si>
  <si>
    <t xml:space="preserve">Actualización del 100% de los procesos de apoyo del Sistema Integrado de Gestión </t>
  </si>
  <si>
    <t>Obtener la certificación ISO 9001:2015 para el proceso de Gestión de las Compras y Contrataciones Públicas .</t>
  </si>
  <si>
    <t>Cumplimiento del plan de actividades para de implementación de requisitos ISO 9001:2015.</t>
  </si>
  <si>
    <t>Actividades programadas /Actividades realizada</t>
  </si>
  <si>
    <t>1. Realizar plan de actividades a desarrollar frente a la obtención de la certificación ISO 9001:2015.</t>
  </si>
  <si>
    <t>DIRECTOR (A) ADMINISTRATIVO (A)</t>
  </si>
  <si>
    <t>2. Aprobar y socializar el  plan de actividades para la certificación del  proceso de Gestión de las Compras y Contrataciones Públicas .</t>
  </si>
  <si>
    <t>3. Ejecutar plan de actividades para la certificación del  proceso de Gestión de las Compras y Contrataciones Públicas .</t>
  </si>
  <si>
    <t xml:space="preserve">Actualizar y mejorar el Proceso GDIR 2.4  del Sistema Integrado de Gestión - SIG en el aplicativo ISOLUCIÓN </t>
  </si>
  <si>
    <t xml:space="preserve">Proceso de Gestión de la Educación actualizado </t>
  </si>
  <si>
    <t>Actividades del Trimestre  realizadas /  Actividades del trimestre  programadas)*100</t>
  </si>
  <si>
    <t>1.Revisión, actualización y mejora de la documentación del proceso de acuerdo con los lineamientos del Sistema Integrado de Gestión y la normatividad aplicable vigente.</t>
  </si>
  <si>
    <t>2.Actualización y mejora de  los indicadores de gestión del proceso</t>
  </si>
  <si>
    <t>3.Actualización de los riesgos de corrupción y de gestión del proceso e implementar los controles  necesarios para evitar su materialización.</t>
  </si>
  <si>
    <t>4.Dar  tratamiento  a los planes de acción de los hallazgos, no conformides, observaciones  y recomendaciones del Proceso  GDIR 2.4</t>
  </si>
  <si>
    <t>Implementar aplicativo que sistematice y optimice  la  administración de las solictudes de los servicios generales, reporte de siniestros, y suministros de almacén.</t>
  </si>
  <si>
    <t xml:space="preserve">Implementación de la Herramienta de seguimiento y medición </t>
  </si>
  <si>
    <t>1. Identificar y definir la necesidad, alcance y aprobación de recursos que se requieren para la implementación del aplicativo.</t>
  </si>
  <si>
    <t>2. Adquirir el aplicativo de acuerdo a las necesidades identificadas.</t>
  </si>
  <si>
    <t>3.Ejecutar plan de implementación del aplicativo de acuerdo con el alcance definido.</t>
  </si>
  <si>
    <t xml:space="preserve">Continuar y finalizar la implementación de plan de mejora para control de inventarios </t>
  </si>
  <si>
    <t>Implementación del Plan de mejora Control de Inventarios</t>
  </si>
  <si>
    <t>2. Elaborar plan de mejora para control de inventarios para las regionales inventariadas y culminar elplan generado de la vigencia 2020.</t>
  </si>
  <si>
    <t>3.Implementar el plan de mejora de acuerdo a lo programado para la vigencia, frente al resultado de los diagnósticos realizados.</t>
  </si>
  <si>
    <t>Modernizar el archivo de gestion de la UAEAC en 6.128 ML, en etapa de organización de archivos y etapa de digitalización de hasta 12.333.334 imágenes, de acuerdo con la normatividad vigente.</t>
  </si>
  <si>
    <t>Procesos Técnicos de Archivo Intervenidos</t>
  </si>
  <si>
    <t>Metros linealies intervenidos /Metros líneales programados para intervención</t>
  </si>
  <si>
    <t>1. Organización con y sin hoja de control de hasta 6128 ML</t>
  </si>
  <si>
    <t>JEFE GRUPO DE ARCHIVO GENERAL</t>
  </si>
  <si>
    <t>2. Digitalizar las diferentes series documentales 12.333.334 Imágenes</t>
  </si>
  <si>
    <t>3. Solicitar y consolidar  los Inventarios Documentales de cada Archivo de Gestión (dependencia)  en el Archivo General de la Unidad</t>
  </si>
  <si>
    <t>4. Elaboración del PINAR</t>
  </si>
  <si>
    <t>5. Desarrollar el Programa de Capacitación en Gestión Documental</t>
  </si>
  <si>
    <t>Implementar las disposiciones en los decretos y demás normas relacionadas con el fortalecimiento institucional atendiendo las directrices de la alta dirección.</t>
  </si>
  <si>
    <t>Políticas de operación, procesos y procedimientos actualizados</t>
  </si>
  <si>
    <t>No. de políticas de operación, procesos y procedimientos actualizados / No. de políticas de operación,  procesos y procedimientos programados en fortalecimiento</t>
  </si>
  <si>
    <t>1. Actualizar y/o estructurar las políticas de operación, la caracterización de los procesos y su documentación que vaya exigiendo la implementación del fortalecimiento</t>
  </si>
  <si>
    <t>JEFE OFICINA ASESORA DE PLANEACIÓN</t>
  </si>
  <si>
    <t>Medir el nivel de satisfaccion de los clientes</t>
  </si>
  <si>
    <t>Informe encuesta de satisfaccion de los clientes</t>
  </si>
  <si>
    <t>un (1) Informe de resultados</t>
  </si>
  <si>
    <t>1. Contratar estudio para medir el nivel de satisfaccion de los clientes.</t>
  </si>
  <si>
    <t xml:space="preserve">2. Elaborar, presentar y socializar a la alta direccion y lideres responsables el informe resultado de la encuesta </t>
  </si>
  <si>
    <r>
      <t xml:space="preserve">Mediante: </t>
    </r>
    <r>
      <rPr>
        <sz val="12"/>
        <color indexed="9"/>
        <rFont val="Arial"/>
        <family val="2"/>
      </rPr>
      <t xml:space="preserve"> Plan Estratégico de Tecnologías de la Información y las Comunicaciones PETI, Plan de Tratamiento de Riesgos de Seguridad y Privacidad de la Información, Plan de Seguridad y Privacidad de la Información, Plan Institucional de Archivos de la Entidad -PINAR, y Plan Anticorrupción y de Atención al Ciudadano</t>
    </r>
  </si>
  <si>
    <t>Implementar un sistema de Gobierno de Datos basado en la Arquitectura Orientada a Servicios - SOA para alcanzar una administración integral de la información, que facilite y reduzca los costos de gestión de la información para la entidad.</t>
  </si>
  <si>
    <t>Arquitectura tecnológica orientada a servicios integrada y articulada en el 100%</t>
  </si>
  <si>
    <t>Mantener y/o actualizar una solucion para la Arquitectura de Interoperabilidad que permita administrar integralmente la información.</t>
  </si>
  <si>
    <t>Arquitectura Orientada a Servicios - SOA</t>
  </si>
  <si>
    <t>100% Arquitectura Orientada a Servicios - SOA</t>
  </si>
  <si>
    <t xml:space="preserve">1. Realizar el Plan del Proyecto, identificando hitos, cronograma y recursos necesarios para ejecutar y cumplir los objetivos definidos en el periodo. </t>
  </si>
  <si>
    <t>DIRECTOR (A) DE INFORMÁTICA</t>
  </si>
  <si>
    <t>2. Realizar el Diagnóstico que permita identificar la situación actual y necesidad del proceso, información generada por éste y recursos tecnológicos involucrados.</t>
  </si>
  <si>
    <t>3. Realizar el Diseño que permita identificar la situación deseada que atienda a la necesidad del proceso identificado, información requerida, sistemas de información y recursos tecnológicos necesarios para soportar los servicios priorizados.</t>
  </si>
  <si>
    <t>4. Implementar la arquitectura definida y transferir soluciones a operación de acuerdo con los servicios priorizados.</t>
  </si>
  <si>
    <t xml:space="preserve">5. Implementar la primera fase para el nuevo  sistema de gestión documental. </t>
  </si>
  <si>
    <t xml:space="preserve">6. Desarrollar una solución tecnologica de Chat para interactuar con la ciudadania. </t>
  </si>
  <si>
    <t>Implementar una estructura para la integración de aplicaciones utilizadas en la Aerocivil</t>
  </si>
  <si>
    <t>Integrar, articular y lograr la interoperabilidad interna y externa de 10 servicios y/o sistemas de información utilizados en la Aerocivil.</t>
  </si>
  <si>
    <t>Sistemas integrados</t>
  </si>
  <si>
    <t>Sistemas Integrados / Sistemas Proyectados para integración</t>
  </si>
  <si>
    <t xml:space="preserve">2. Realizar el Diagnóstico que permita identificar la situación actual y necesidad del proceso, información generada por éste, aplicaciones y/o sistemas de información y recursos tecnológicos involucrados. </t>
  </si>
  <si>
    <t>3. Realizar el Diseño que permita identificar la situación deseada que atienda a la necesidad del proceso identificado, información requerida, sistemas de información y recursos tecnológicos necesarios para soportar los servicios priorizados</t>
  </si>
  <si>
    <t>Generar cultura de uso y apropiación de las TIC.</t>
  </si>
  <si>
    <t>Incrementar en un 30% el uso y apropiación de los sistemas de información.</t>
  </si>
  <si>
    <t>Grado de confianza en los sistemas de información</t>
  </si>
  <si>
    <t xml:space="preserve">30% adicional de confianza a la encuesta base </t>
  </si>
  <si>
    <t xml:space="preserve">1. Identificar los sistemas de información sensibles para la aplicación de la estrategia de Uso y Apropiación. </t>
  </si>
  <si>
    <t xml:space="preserve">2. Definir la matriz de caracterización y priorización de los grupos de interés involucrados. </t>
  </si>
  <si>
    <t xml:space="preserve">3. Definir los indicadores de impacto de la iniciativa de Uso y Apropiación. </t>
  </si>
  <si>
    <t xml:space="preserve">4. Establecer el cronograma de actividades de la estrategia de Uso y Apropiación. </t>
  </si>
  <si>
    <t xml:space="preserve">5. Ejecución y seguimiento a las actividades del cronograma de Uso y Apropiación a los sistemas de información sensibles. </t>
  </si>
  <si>
    <t>Fortalecer  el Sistema de Control Interno.</t>
  </si>
  <si>
    <t>Cerrar el 100% de hallazgos hasta la vigencia 2020.</t>
  </si>
  <si>
    <t>Avance de la ejecución del Plan de Auditorías 2021 tendiente a fortalecer situaciones que impacten el Fenecimiento de la Cuenta Fiscal.</t>
  </si>
  <si>
    <t>Avance de la ejecución del Plan de Auditorías 2020 tendiente a fortalecer situaciones que impacten el Fenecimiento de la Cuenta Fiscal .</t>
  </si>
  <si>
    <t>Auditorías Ejecutadas/Auditorías Programadas*100</t>
  </si>
  <si>
    <t>1. Ejecutar las auditorías de acuerdo con el plan aprobado para la vigencia 2021</t>
  </si>
  <si>
    <t>JEFE OFICINA CONTROL INTERNO</t>
  </si>
  <si>
    <t>2. Cerrar el 100% de hallazgos hasta la vigencia 2019</t>
  </si>
  <si>
    <t xml:space="preserve">Fortalecer la gestión financiera a través de mejores prácticas </t>
  </si>
  <si>
    <t>Asegurar que los estados financieros y la ejecución presupuestal se ajusten a los parámetros exigidos por la Contaduría General de la Nación</t>
  </si>
  <si>
    <t>Optimizar los servicios de la gestión financiera, a través de la modernización y el desarrollo tecnológico, atendiendo los principios del gobierno en línea, con el fin de asegurar la transparencia, fiabilidad y la oportunidad de la información y la comunicación con los usuarios.</t>
  </si>
  <si>
    <t>Servicios virtualizados de la Dirección Financiera</t>
  </si>
  <si>
    <t>Servicios virtualizados / Servicios Programados</t>
  </si>
  <si>
    <t>1. Virtualización de los canales de comunicación de los clientes externos con la Dirección Financiera</t>
  </si>
  <si>
    <t>DIRECTOR (A) FINANCIERA</t>
  </si>
  <si>
    <t>2. Actualizar el modelo de registro entre los procesos generadores de información y el proceso contable</t>
  </si>
  <si>
    <t>Adoptar una política de gestión del riesgo integral, que contemple acciones de mitigación o adopción del riesgo y evalué el costo residual del riesgo asumido.</t>
  </si>
  <si>
    <t>Implementar el 100% de la política de gestión del riesgo integral en los procesos.</t>
  </si>
  <si>
    <t>Fortalecer la comprensión, entendimiento y aplicación de los conceptos relacionados con la gestión del riesgo integral en los procesos</t>
  </si>
  <si>
    <t xml:space="preserve">Implementación de la política de gestión del riesgo integral en los procesos en un 100% </t>
  </si>
  <si>
    <t>Política de gestión del riesgo integral en los procesos implementada en un 100%</t>
  </si>
  <si>
    <t>1. Fortalecer el conocimiento en gestión del riesgo a los líderes y gestores de proceso mediante charlas y campañas.</t>
  </si>
  <si>
    <t xml:space="preserve">DIRECTOR (A) GENERAL
JEFE OFICINA ASESORA DE PLANEACIÓN </t>
  </si>
  <si>
    <t>2. Mantener actualizada la matriz de riesgo de gestión y corrupción</t>
  </si>
  <si>
    <t>Revisar y actualizar la Política Anticorrupción y de Atención al Ciudadano</t>
  </si>
  <si>
    <t>Implementar el 100% de la política de anticorrupción.</t>
  </si>
  <si>
    <t>Ejecutar en un 40% "Agenda por la Transparencia" implementado la Política de Transparencia, Anticorrupción y de Atención al Ciudadano en la Aerocivil.</t>
  </si>
  <si>
    <t xml:space="preserve">Número de Actividades ejecutadas de  "Agenda por la Transparencia" </t>
  </si>
  <si>
    <t>Actividades Ejecutadas/Actividades Programadas</t>
  </si>
  <si>
    <t>1. Documentar con el acompañamiento de la Secretaría de Transparencia los compromisos institucionales  en el marco de una  "Agenda por la Transparencia" de la Aerocivil  dirigida a implementar la Política Anticorrupción y de Atención al Ciudadano.</t>
  </si>
  <si>
    <t>DIRECTOR (A) GENERAL
SECRETARIA GENERAL
OFICINA ASESORA DE PLANEACIÓN</t>
  </si>
  <si>
    <t xml:space="preserve">2. Socializar ante  Comité institucional de Gestion y desempeño  la formulación y seguiemiento de la  "Agenda por la Transparencia"  </t>
  </si>
  <si>
    <t>Revisar y fortalecer la gestión jurídica, teniendo en cuenta los aspectos misionales y de apoyo de la entidad</t>
  </si>
  <si>
    <t>Implementar el 100% del Plan de Acción para mitigar el daño antijurídico.</t>
  </si>
  <si>
    <t xml:space="preserve">Fórmular, adoptar, implementar, hacer seguimiento y evaluar los resultados de la Política de Prevención del daño antijurídico de la Entidad. </t>
  </si>
  <si>
    <t xml:space="preserve">Porcentaje de avance en la formulación e implementación de la política de prevención del daño antijurídico. </t>
  </si>
  <si>
    <t>(Actividades realizadas / Actividades programadas)* 100</t>
  </si>
  <si>
    <t>1. Evaluar los resultados de la implementación del plan de acción de la Política de Daño Antijurídico 2020</t>
  </si>
  <si>
    <t>JEFE OFICINA ASESORA JURÍDICA</t>
  </si>
  <si>
    <t>2. Verificar la realización de las capacitaciones  semestrales  programadas por la Dirección Administrativa, dirigidas a los supervisores de los contratos.  ( Mecanismo 1 )</t>
  </si>
  <si>
    <t>3. Verificar la realización de las capacitaciones  semestrales  programadas por la Dirección Administrativa, dirigidas  los funcionarios encargados de realizar los estudios previos de los contratos ( Mecanismo 2)</t>
  </si>
  <si>
    <t>4. Informar al Comité Directivo del estado del tramite de los derechos de petición al interior de la entidad, de acuerdo al informe solicitado al Grupo de atención  al ciudadano.</t>
  </si>
  <si>
    <t>5. Formular la Política de Daño Antijurídico 2022-2023</t>
  </si>
  <si>
    <t xml:space="preserve">Fortalecer la defensa jurídica de la Entidad. </t>
  </si>
  <si>
    <t xml:space="preserve">Cumplimiento de capacitaciones </t>
  </si>
  <si>
    <t>(capacitaciones realizadas / capacitaciones planeadas ) 100</t>
  </si>
  <si>
    <t>1. Capacitar a los funcionarios de la Oficina Asesoria Jurídica en temas técnicos y juridicos de la Entidad</t>
  </si>
  <si>
    <t>2.Socializar el manual de derecho de petición con las diferentes dependencias de la Entidad</t>
  </si>
  <si>
    <t xml:space="preserve">Realizar la actualización  del 100% de los cuatro procesos de la Oficina Asesora Jurídica </t>
  </si>
  <si>
    <t>Actualizacion de los procedimientos y documentos de la Gestión Jurídica en Isolución</t>
  </si>
  <si>
    <t>Procedimientos y documentos actualizados/ Total de procedimientos y documentos de la Gestión Jurídica</t>
  </si>
  <si>
    <t xml:space="preserve">1.Actualizar el 100% de los procedimientos y documentos de la Gestión Jurídica en el aplicativo Isolución </t>
  </si>
  <si>
    <t>Fortalecer el proceso de control asociado al cumplimiento de las obligaciones y el estado de los procesos incluyendo un control efectivo de los pagos de las obligaciones.</t>
  </si>
  <si>
    <t>Implementar y actualizar al 100% de la matriz de pagos de Sentencias y Conciliaciones.</t>
  </si>
  <si>
    <t>Implementar un  control y seguimiento de los procesos judiciales y extrajudicales  con apoyo  de los aplicativos ekogui y orion con el fin de mantener actualizados.</t>
  </si>
  <si>
    <t>Porcentaje de actualizacion de los procesos judiciales y extrajudiciales en el aplicativo ekogui</t>
  </si>
  <si>
    <t>(Actividades realizadas / Actividades programadas ) 100</t>
  </si>
  <si>
    <t>1. Realizar  semestralmente la actualización de la provisión contable en el aplicativo ekogui de todos los procesos judiciales en los que la Entidad actue como demandado</t>
  </si>
  <si>
    <t>2. Realizar auditoria trimestral de los procesos judiciales y extrajudiciales en los que la entidad es parte</t>
  </si>
  <si>
    <t xml:space="preserve">Mantener actualizada la matriz de pago de sentencias y conciliaciones </t>
  </si>
  <si>
    <t xml:space="preserve">Porcentaje de Actualizacion de la matriz de pagos de Sentencias y Conciliaciones </t>
  </si>
  <si>
    <t>(Número de pagos consignados  en la matriz/Número de pagos realizados) 100</t>
  </si>
  <si>
    <t>1. Realizar actualización y seguimiento la matriz de pagos de Sentencias y Conciliaciones.</t>
  </si>
  <si>
    <t>Fortalecer la coordinación de las Direcciones Regionales con el nivel central mediante una comunicación permanente a través de los puntos de contacto oficiales</t>
  </si>
  <si>
    <t xml:space="preserve">1 Ejecutar al 100% los recursos asignados de acuerdo a la programación concertada con el nivel central, con cada una de las regionales Aeronáuticas.
2 Implementar un Plan de acción que dé cumplimiento al 100% los lineamientos del Sistema Integrado de Gestión - SIG </t>
  </si>
  <si>
    <t>Desarrollar y calificar la ejecución delas actividades asignadas por el Subdirector General.</t>
  </si>
  <si>
    <t xml:space="preserve">Informes Trimestrales </t>
  </si>
  <si>
    <t>Informes rendidos / 4
(Por cada regional Aeronautica)</t>
  </si>
  <si>
    <t>1. Realizar reuniones de socialización y avance que garantice la correcta adecuación de los aeródromos adscritos a la AEROCIVIL, teniendo en cuenta la reapertura con motivo de COVID-19</t>
  </si>
  <si>
    <t>SUBDIRECTOR (A) GENERAL</t>
  </si>
  <si>
    <t>2. Realizar seguimiento a la ejecución presupuestal de los recursos asignados y seguimiento al cumplimiento en la ejecución del Plan Anual de Adquisiciones de los contratos a cargo de cada regional.</t>
  </si>
  <si>
    <t xml:space="preserve">3. Planificar cuatro charlas para el personal de los aeropuertos en temas realizadas con la Seguridad Operacional </t>
  </si>
  <si>
    <t>4. Implementar las estrategias establecidas por la Oficina de Comercializacion e Inversion en el tema de Ingresos no regulados.</t>
  </si>
  <si>
    <t>CUMPLIMIENTO</t>
  </si>
  <si>
    <t xml:space="preserve">
JEFE OFICINA DE TRANSPORTE AÉREO - OTA
JEFE OFICINA DE COMERCIALIZACIÓN E INVERSION
</t>
  </si>
  <si>
    <t>100%  de la herramienta implementada</t>
  </si>
  <si>
    <t>1. Realizar diagnósticos del  estado de los almacenes a nivel central y regional Meta y Cundinamarca</t>
  </si>
  <si>
    <t xml:space="preserve">3.Ejecutar en un 40%  la  "Agenda   por la Transparencia" </t>
  </si>
  <si>
    <t>Realizar como mínimo la capacitación de dos cursos en aeronaves por marca y modelo para la aprobación adecuada de Datos de Manteniendo Aprobados y Aceptados.</t>
  </si>
  <si>
    <t>1. Asignación y Programación de funcionarios del Grupo Certificación de productos aeronáuticos (CPA) en los cursos contratados por marca y modelo para los inspectores de la Secretaría de Seguridad Operacional y de la Aviación Civil.</t>
  </si>
  <si>
    <t>2. Reporte de asistencia de los funcionarios asignados al curso programado por marca y modelo para los inspectores de la Secretaría de Seguridad Operacional y de la Aviación Civil.</t>
  </si>
  <si>
    <t>3. Acreditar la finalización del curso</t>
  </si>
  <si>
    <t xml:space="preserve">Estructurar al menos un (1) acuerdo de reconocimiento mutuo con un autoridad aeronáutica para la industria aeronáutica de piezas partes, componentes y mantenimiento.                                                                                  </t>
  </si>
  <si>
    <t>Acuerdo de reconcomiendo para la industria aeronáutica estructurado</t>
  </si>
  <si>
    <t>Un (1) acuerdo de reconocimiento para la industria aeronáutica estructurado</t>
  </si>
  <si>
    <t xml:space="preserve">1. Desarrollar la hoja de datos del certificado de aeronavegabilidad de las aeronaves VLA como insumo para el portafolio de servicios que desarrolla la industria aeronáutica y su actualización de ser necesario  </t>
  </si>
  <si>
    <t xml:space="preserve">2. Acercamiento con la Autoridad Aeronáutica definida para la estructuración de un acuerdo de reconocimiento de productos aeronáuticos </t>
  </si>
  <si>
    <t xml:space="preserve">3. Mesa de trabajo para el desarrollo del acuerdo de reconocimiento con la autoridad aeronáutica y definición de un borrador de documento </t>
  </si>
  <si>
    <t xml:space="preserve">4. Socialización y/o mesa interna con las área y grupos impactados en la entidad por el acuerdo de reconocimiento.            </t>
  </si>
  <si>
    <t xml:space="preserve">5. Aprobación y visto bueno del documento de reconocimiento para la negociación  </t>
  </si>
  <si>
    <t>Expedir como mínimo una(1) circular informativa con los procedimientos ajustados según las recomendaciones emitidas durante la auditoría por parte de OACI para los procesos de aceptación/certificación solicitados por los usuarios como son PMA, OTE, ALS, Aeronaves experimentales y Fabricación de partes que cumplan con un estándar técnico internacional los cuales pueden ser: SAE, ASTM, MIL, NAS, AN, AS, MS, ANSI, entre otros</t>
  </si>
  <si>
    <t xml:space="preserve">1. Diseñar cronograma para la elaboración de documentos para revisión de la coordinación del grupo CPA. </t>
  </si>
  <si>
    <t>2. Elaborar documentos por parte de los ingenieros asignados mediante el cronograma establecido por la coordinación.</t>
  </si>
  <si>
    <t>3. Presentar ante el equipo de Estandarización los documentos revisados por la coordinación del grupo CPA</t>
  </si>
  <si>
    <t>4. Publicar en el sistema de gestión de calidad y en la página web de la Aerocivil los documentos expedidos, socializandolos al interior de la Aeronáutica Civil, como también en la industría.</t>
  </si>
  <si>
    <t>Emitir mínimo una (1) aprobación de fabricación de componentes de aeronaves "Aprobación de fabricación de partes - (PMA´s)" ó frente a la demanda bajo un estándar técnico internacional (SAE ó ASTM ó MIL ó NAS ó AN ó AS ó MS ú ANSI, etc.)</t>
  </si>
  <si>
    <t xml:space="preserve">1. Revisar y evaluar la viabilidad de la información técnica radicada por el usuario que realiza la aplicación                                                                                             </t>
  </si>
  <si>
    <t>3. Gestión, tramite y evaluación de las actividades como autoridad para la aceptación/aprobación de la certificación de partes producida bajo un estándar técnico internacional.</t>
  </si>
  <si>
    <t>4. Expedición de la carta de aceptación/aprobación como documento final del proyecto.</t>
  </si>
  <si>
    <t>Emitir mínimo un (1) certificado de aeronavegabilidad especial categoria Aeronaves Livianas (ALS) en producción</t>
  </si>
  <si>
    <t>1. Revisar y evaluar la viabilidad de la información técnica radicada por el usuario que realiza la aplicación.</t>
  </si>
  <si>
    <t>3. Cumplir con las actividades (ensayos en tierra, ensayos en vuelo) como Autoridad para la certificación de aeronaves en categoría liviana ALS.</t>
  </si>
  <si>
    <t>3. Presentación de un informe de inspección de conformidad del control y vigilancia efectuado para cada aeronave</t>
  </si>
  <si>
    <t xml:space="preserve">4. Gestionar la publicación de los capítulos actualizados, en la página web de la Aerocivil como en el Sistema de Gestión Calidad de la Entidad.  </t>
  </si>
  <si>
    <t>5. Socializar la publicación de cada uno de los capítulos por parte del grupo</t>
  </si>
  <si>
    <t xml:space="preserve">Elaboración de estrategias que fortalezcan el factor de productividad del transporte aéreo de carga y estimulen los servicios para el crecimiento de la aviación civil </t>
  </si>
  <si>
    <t>Estrategias que fortalezcan el factor de productividad del transporte aéreo de carga</t>
  </si>
  <si>
    <t>Actividades realizadas / actividades programadas</t>
  </si>
  <si>
    <t xml:space="preserve">1. Acopio y análisis  de información y determinación de metodología a seguir para la elaboración de las estategias </t>
  </si>
  <si>
    <t>2. Avance en la estructuración de estrategias acorde con lo establecido en el cronograma.</t>
  </si>
  <si>
    <t xml:space="preserve">3. Documento con las estrategias que fortalezcan el factor de productividad del transporte aéreo de  y estimulen los servicios para el crecimiento de la aviación civil </t>
  </si>
  <si>
    <t>JEFE OFICINA DE COMERCIALIZACION E INVERSIÓN
JEFE OFICINA DE TRANSPORTE AÉREO.
OFICINA ASESORA DE PLANEACIÓN</t>
  </si>
  <si>
    <t>Desarrollar el concepto operacional todo tiempo para llegadas y salidas en el aeropuerto Jose María Córdova de Rionegro.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</si>
</sst>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6" x14ac:knownFonts="1">
    <font>
      <sz val="12"/>
      <color theme="1"/>
      <name val="Calibri"/>
      <family val="2"/>
      <scheme val="minor"/>
    </font>
    <font>
      <sz val="12"/>
      <color theme="1"/>
      <name val="Calibri"/>
      <family val="2"/>
      <scheme val="minor"/>
    </font>
    <font>
      <sz val="12"/>
      <color theme="0"/>
      <name val="Calibri"/>
      <family val="2"/>
      <scheme val="minor"/>
    </font>
    <font>
      <b/>
      <sz val="9"/>
      <color indexed="81"/>
      <name val="Tahoma"/>
      <family val="2"/>
    </font>
    <font>
      <sz val="9"/>
      <color indexed="81"/>
      <name val="Tahoma"/>
      <family val="2"/>
    </font>
    <font>
      <sz val="11"/>
      <color theme="1"/>
      <name val="Calibri"/>
      <family val="2"/>
      <scheme val="minor"/>
    </font>
    <font>
      <sz val="10"/>
      <name val="Arial"/>
      <family val="2"/>
    </font>
    <font>
      <b/>
      <sz val="9"/>
      <color rgb="FF000000"/>
      <name val="Tahoma"/>
      <family val="2"/>
    </font>
    <font>
      <sz val="9"/>
      <color rgb="FF000000"/>
      <name val="Tahoma"/>
      <family val="2"/>
    </font>
    <font>
      <sz val="12"/>
      <name val="Arial"/>
      <family val="2"/>
    </font>
    <font>
      <sz val="12"/>
      <color theme="1"/>
      <name val="Arial"/>
      <family val="2"/>
    </font>
    <font>
      <b/>
      <sz val="12"/>
      <color rgb="FFFF0000"/>
      <name val="Arial"/>
      <family val="2"/>
    </font>
    <font>
      <b/>
      <sz val="12"/>
      <color theme="1"/>
      <name val="Arial"/>
      <family val="2"/>
    </font>
    <font>
      <strike/>
      <sz val="12"/>
      <color theme="1"/>
      <name val="Arial"/>
      <family val="2"/>
    </font>
    <font>
      <b/>
      <sz val="12"/>
      <color theme="0"/>
      <name val="Arial"/>
      <family val="2"/>
    </font>
    <font>
      <sz val="14"/>
      <color theme="1"/>
      <name val="Calibri"/>
      <family val="2"/>
      <scheme val="minor"/>
    </font>
    <font>
      <b/>
      <sz val="16"/>
      <color rgb="FF0070C0"/>
      <name val="Arial"/>
      <family val="2"/>
    </font>
    <font>
      <b/>
      <sz val="16"/>
      <color rgb="FFFF0000"/>
      <name val="Arial"/>
      <family val="2"/>
    </font>
    <font>
      <b/>
      <sz val="9"/>
      <color theme="0"/>
      <name val="Arial"/>
      <family val="2"/>
    </font>
    <font>
      <b/>
      <sz val="10"/>
      <color theme="0"/>
      <name val="Arial"/>
      <family val="2"/>
    </font>
    <font>
      <sz val="10"/>
      <color theme="1"/>
      <name val="Arial"/>
      <family val="2"/>
    </font>
    <font>
      <b/>
      <sz val="12"/>
      <color rgb="FF000000"/>
      <name val="Arial"/>
      <family val="2"/>
    </font>
    <font>
      <b/>
      <sz val="9"/>
      <color theme="1"/>
      <name val="Arial"/>
      <family val="2"/>
    </font>
    <font>
      <b/>
      <sz val="14"/>
      <name val="Arial"/>
      <family val="2"/>
    </font>
    <font>
      <sz val="9"/>
      <color theme="1"/>
      <name val="Arial"/>
      <family val="2"/>
    </font>
    <font>
      <u/>
      <sz val="12"/>
      <name val="Arial"/>
      <family val="2"/>
    </font>
    <font>
      <sz val="9"/>
      <color rgb="FF000000"/>
      <name val="Arial"/>
      <family val="2"/>
    </font>
    <font>
      <sz val="9"/>
      <name val="Arial"/>
      <family val="2"/>
    </font>
    <font>
      <b/>
      <sz val="16"/>
      <color theme="4"/>
      <name val="Arial"/>
      <family val="2"/>
    </font>
    <font>
      <sz val="12"/>
      <color rgb="FF000000"/>
      <name val="Arial"/>
      <family val="2"/>
    </font>
    <font>
      <b/>
      <sz val="11"/>
      <color theme="0"/>
      <name val="Arial"/>
      <family val="2"/>
    </font>
    <font>
      <b/>
      <sz val="10"/>
      <color theme="1"/>
      <name val="Arial"/>
      <family val="2"/>
    </font>
    <font>
      <sz val="10"/>
      <color rgb="FF000000"/>
      <name val="Arial"/>
      <family val="2"/>
    </font>
    <font>
      <sz val="12"/>
      <color indexed="9"/>
      <name val="Arial"/>
      <family val="2"/>
    </font>
    <font>
      <sz val="12"/>
      <color indexed="8"/>
      <name val="Arial"/>
      <family val="2"/>
    </font>
    <font>
      <b/>
      <sz val="16"/>
      <color theme="8" tint="-0.249977111117893"/>
      <name val="Arial"/>
      <family val="2"/>
    </font>
    <font>
      <sz val="16"/>
      <color theme="1"/>
      <name val="Arial"/>
      <family val="2"/>
    </font>
    <font>
      <sz val="14"/>
      <color theme="1"/>
      <name val="Arial"/>
      <family val="2"/>
    </font>
    <font>
      <b/>
      <sz val="14"/>
      <color theme="1"/>
      <name val="Arial Narrow"/>
      <family val="2"/>
    </font>
    <font>
      <b/>
      <sz val="16"/>
      <color theme="0"/>
      <name val="Arial"/>
      <family val="2"/>
    </font>
    <font>
      <sz val="12"/>
      <name val="Arial Narrow"/>
      <family val="2"/>
    </font>
    <font>
      <sz val="12"/>
      <color theme="1"/>
      <name val="Arial Narrow"/>
      <family val="2"/>
    </font>
    <font>
      <b/>
      <sz val="14"/>
      <color theme="0"/>
      <name val="Arial"/>
      <family val="2"/>
    </font>
    <font>
      <b/>
      <sz val="14"/>
      <color rgb="FFFFFF00"/>
      <name val="Arial"/>
      <family val="2"/>
    </font>
    <font>
      <b/>
      <sz val="14"/>
      <color rgb="FFFF0000"/>
      <name val="Arial"/>
      <family val="2"/>
    </font>
    <font>
      <sz val="22"/>
      <color theme="1"/>
      <name val="Arial"/>
      <family val="2"/>
    </font>
  </fonts>
  <fills count="26">
    <fill>
      <patternFill patternType="none"/>
    </fill>
    <fill>
      <patternFill patternType="gray125"/>
    </fill>
    <fill>
      <patternFill patternType="solid">
        <fgColor theme="4"/>
      </patternFill>
    </fill>
    <fill>
      <patternFill patternType="solid">
        <fgColor theme="1" tint="0.499984740745262"/>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CCFFCC"/>
        <bgColor indexed="64"/>
      </patternFill>
    </fill>
    <fill>
      <patternFill patternType="solid">
        <fgColor rgb="FFFFFFFF"/>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D9D9D9"/>
        <bgColor rgb="FF000000"/>
      </patternFill>
    </fill>
    <fill>
      <patternFill patternType="solid">
        <fgColor theme="9" tint="0.79998168889431442"/>
        <bgColor indexed="64"/>
      </patternFill>
    </fill>
    <fill>
      <patternFill patternType="solid">
        <fgColor rgb="FF92D050"/>
        <bgColor indexed="64"/>
      </patternFill>
    </fill>
    <fill>
      <patternFill patternType="solid">
        <fgColor rgb="FFFFE799"/>
        <bgColor indexed="64"/>
      </patternFill>
    </fill>
    <fill>
      <patternFill patternType="solid">
        <fgColor rgb="FFFFE799"/>
        <bgColor rgb="FF000000"/>
      </patternFill>
    </fill>
    <fill>
      <patternFill patternType="solid">
        <fgColor theme="7" tint="0.39997558519241921"/>
        <bgColor rgb="FF000000"/>
      </patternFill>
    </fill>
  </fills>
  <borders count="16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hair">
        <color indexed="64"/>
      </left>
      <right style="medium">
        <color indexed="64"/>
      </right>
      <top style="medium">
        <color indexed="64"/>
      </top>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style="medium">
        <color indexed="64"/>
      </left>
      <right style="thin">
        <color indexed="64"/>
      </right>
      <top/>
      <bottom style="hair">
        <color indexed="64"/>
      </bottom>
      <diagonal/>
    </border>
    <border>
      <left/>
      <right style="medium">
        <color indexed="64"/>
      </right>
      <top/>
      <bottom/>
      <diagonal/>
    </border>
    <border>
      <left style="hair">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hair">
        <color indexed="64"/>
      </left>
      <right style="thin">
        <color indexed="64"/>
      </right>
      <top style="medium">
        <color indexed="64"/>
      </top>
      <bottom/>
      <diagonal/>
    </border>
    <border>
      <left/>
      <right/>
      <top style="medium">
        <color indexed="64"/>
      </top>
      <bottom/>
      <diagonal/>
    </border>
    <border>
      <left style="hair">
        <color indexed="64"/>
      </left>
      <right style="thin">
        <color indexed="64"/>
      </right>
      <top/>
      <bottom/>
      <diagonal/>
    </border>
    <border>
      <left style="thin">
        <color indexed="64"/>
      </left>
      <right/>
      <top style="medium">
        <color indexed="64"/>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rgb="FF000000"/>
      </bottom>
      <diagonal/>
    </border>
    <border>
      <left style="medium">
        <color indexed="64"/>
      </left>
      <right/>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rgb="FF000000"/>
      </left>
      <right/>
      <top/>
      <bottom/>
      <diagonal/>
    </border>
    <border>
      <left/>
      <right style="thin">
        <color indexed="64"/>
      </right>
      <top/>
      <bottom/>
      <diagonal/>
    </border>
    <border>
      <left/>
      <right style="thin">
        <color indexed="64"/>
      </right>
      <top/>
      <bottom style="hair">
        <color indexed="64"/>
      </bottom>
      <diagonal/>
    </border>
    <border>
      <left style="medium">
        <color indexed="64"/>
      </left>
      <right style="thin">
        <color indexed="64"/>
      </right>
      <top style="thin">
        <color indexed="64"/>
      </top>
      <bottom/>
      <diagonal/>
    </border>
    <border>
      <left style="medium">
        <color rgb="FF000000"/>
      </left>
      <right style="medium">
        <color rgb="FF000000"/>
      </right>
      <top style="medium">
        <color rgb="FF000000"/>
      </top>
      <bottom/>
      <diagonal/>
    </border>
    <border>
      <left/>
      <right style="thin">
        <color indexed="64"/>
      </right>
      <top style="medium">
        <color indexed="64"/>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bottom style="thin">
        <color auto="1"/>
      </bottom>
      <diagonal/>
    </border>
    <border>
      <left/>
      <right style="thin">
        <color indexed="64"/>
      </right>
      <top style="hair">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medium">
        <color indexed="64"/>
      </top>
      <bottom/>
      <diagonal/>
    </border>
    <border>
      <left style="thin">
        <color rgb="FF000000"/>
      </left>
      <right/>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right style="thin">
        <color auto="1"/>
      </right>
      <top style="medium">
        <color auto="1"/>
      </top>
      <bottom style="thin">
        <color auto="1"/>
      </bottom>
      <diagonal/>
    </border>
    <border>
      <left/>
      <right style="thin">
        <color indexed="64"/>
      </right>
      <top style="thin">
        <color indexed="64"/>
      </top>
      <bottom style="thin">
        <color indexed="64"/>
      </bottom>
      <diagonal/>
    </border>
    <border>
      <left/>
      <right style="thin">
        <color auto="1"/>
      </right>
      <top style="thin">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rgb="FF000000"/>
      </top>
      <bottom/>
      <diagonal/>
    </border>
    <border>
      <left style="medium">
        <color indexed="64"/>
      </left>
      <right style="medium">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rgb="FF000000"/>
      </bottom>
      <diagonal/>
    </border>
    <border>
      <left style="thin">
        <color indexed="64"/>
      </left>
      <right/>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auto="1"/>
      </left>
      <right style="thin">
        <color auto="1"/>
      </right>
      <top/>
      <bottom style="thin">
        <color auto="1"/>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medium">
        <color indexed="64"/>
      </left>
      <right style="thin">
        <color indexed="64"/>
      </right>
      <top style="medium">
        <color rgb="FF000000"/>
      </top>
      <bottom/>
      <diagonal/>
    </border>
    <border>
      <left style="hair">
        <color indexed="64"/>
      </left>
      <right style="thin">
        <color indexed="64"/>
      </right>
      <top style="medium">
        <color rgb="FF000000"/>
      </top>
      <bottom/>
      <diagonal/>
    </border>
    <border>
      <left style="medium">
        <color rgb="FF000000"/>
      </left>
      <right style="thin">
        <color indexed="64"/>
      </right>
      <top/>
      <bottom/>
      <diagonal/>
    </border>
    <border>
      <left style="medium">
        <color rgb="FF000000"/>
      </left>
      <right style="thin">
        <color indexed="64"/>
      </right>
      <top/>
      <bottom style="medium">
        <color rgb="FF000000"/>
      </bottom>
      <diagonal/>
    </border>
    <border>
      <left style="hair">
        <color indexed="64"/>
      </left>
      <right style="thin">
        <color indexed="64"/>
      </right>
      <top/>
      <bottom style="medium">
        <color rgb="FF000000"/>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rgb="FF000000"/>
      </top>
      <bottom/>
      <diagonal/>
    </border>
    <border>
      <left style="thin">
        <color indexed="64"/>
      </left>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top/>
      <bottom/>
      <diagonal/>
    </border>
    <border>
      <left style="thin">
        <color rgb="FF000000"/>
      </left>
      <right/>
      <top/>
      <bottom style="medium">
        <color rgb="FF000000"/>
      </bottom>
      <diagonal/>
    </border>
    <border>
      <left style="thin">
        <color indexed="64"/>
      </left>
      <right/>
      <top style="medium">
        <color rgb="FF000000"/>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top style="hair">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rgb="FF000000"/>
      </top>
      <bottom/>
      <diagonal/>
    </border>
    <border>
      <left style="hair">
        <color indexed="64"/>
      </left>
      <right/>
      <top/>
      <bottom style="medium">
        <color rgb="FF000000"/>
      </bottom>
      <diagonal/>
    </border>
    <border>
      <left style="hair">
        <color indexed="64"/>
      </left>
      <right/>
      <top style="hair">
        <color indexed="64"/>
      </top>
      <bottom style="hair">
        <color indexed="64"/>
      </bottom>
      <diagonal/>
    </border>
    <border>
      <left/>
      <right/>
      <top/>
      <bottom style="thin">
        <color rgb="FF000000"/>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medium">
        <color indexed="64"/>
      </left>
      <right style="medium">
        <color indexed="64"/>
      </right>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medium">
        <color indexed="64"/>
      </left>
      <right style="medium">
        <color indexed="64"/>
      </right>
      <top style="dotted">
        <color indexed="64"/>
      </top>
      <bottom/>
      <diagonal/>
    </border>
  </borders>
  <cellStyleXfs count="5">
    <xf numFmtId="0" fontId="0" fillId="0" borderId="0"/>
    <xf numFmtId="9" fontId="1" fillId="0" borderId="0" applyFont="0" applyFill="0" applyBorder="0" applyAlignment="0" applyProtection="0"/>
    <xf numFmtId="0" fontId="2" fillId="2" borderId="0" applyNumberFormat="0" applyBorder="0" applyAlignment="0" applyProtection="0"/>
    <xf numFmtId="9" fontId="5" fillId="0" borderId="0" applyFont="0" applyFill="0" applyBorder="0" applyAlignment="0" applyProtection="0"/>
    <xf numFmtId="0" fontId="6" fillId="0" borderId="0"/>
  </cellStyleXfs>
  <cellXfs count="1404">
    <xf numFmtId="0" fontId="0" fillId="0" borderId="0" xfId="0"/>
    <xf numFmtId="0" fontId="10" fillId="0" borderId="0" xfId="0" applyFont="1"/>
    <xf numFmtId="0" fontId="19" fillId="4" borderId="48" xfId="2" applyFont="1" applyFill="1" applyBorder="1" applyAlignment="1">
      <alignment horizontal="center" vertical="center" wrapText="1"/>
    </xf>
    <xf numFmtId="17" fontId="19" fillId="4" borderId="48" xfId="2" applyNumberFormat="1" applyFont="1" applyFill="1" applyBorder="1" applyAlignment="1">
      <alignment horizontal="center" vertical="center" wrapText="1"/>
    </xf>
    <xf numFmtId="0" fontId="18" fillId="4" borderId="48" xfId="2" applyFont="1" applyFill="1" applyBorder="1" applyAlignment="1">
      <alignment horizontal="center"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14" xfId="0" applyFont="1" applyBorder="1"/>
    <xf numFmtId="0" fontId="24" fillId="0" borderId="26" xfId="0" applyFont="1" applyBorder="1"/>
    <xf numFmtId="0" fontId="26" fillId="0" borderId="20"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22"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14" xfId="0" applyFont="1" applyBorder="1"/>
    <xf numFmtId="0" fontId="20" fillId="0" borderId="26" xfId="0" applyFont="1" applyBorder="1"/>
    <xf numFmtId="0" fontId="32" fillId="0" borderId="20"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22"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2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24" fillId="0" borderId="0" xfId="0" applyFont="1" applyAlignment="1">
      <alignment wrapText="1"/>
    </xf>
    <xf numFmtId="0" fontId="10" fillId="0" borderId="0" xfId="0" applyFont="1" applyAlignment="1">
      <alignment horizontal="center" vertical="center"/>
    </xf>
    <xf numFmtId="0" fontId="36" fillId="0" borderId="0" xfId="0" applyFont="1" applyAlignment="1">
      <alignment horizontal="center" vertical="center"/>
    </xf>
    <xf numFmtId="0" fontId="10" fillId="0" borderId="0" xfId="0" applyFont="1" applyAlignment="1">
      <alignment horizontal="left" vertical="center"/>
    </xf>
    <xf numFmtId="0" fontId="17" fillId="0" borderId="0" xfId="0" applyFont="1"/>
    <xf numFmtId="10" fontId="19" fillId="4" borderId="11" xfId="2" applyNumberFormat="1" applyFont="1" applyFill="1" applyBorder="1" applyAlignment="1">
      <alignment horizontal="center" vertical="center" wrapText="1"/>
    </xf>
    <xf numFmtId="10" fontId="10" fillId="0" borderId="0" xfId="0" applyNumberFormat="1" applyFont="1" applyAlignment="1">
      <alignment horizontal="center" vertical="center"/>
    </xf>
    <xf numFmtId="0" fontId="10" fillId="0" borderId="14" xfId="0" applyFont="1" applyBorder="1"/>
    <xf numFmtId="0" fontId="10" fillId="0" borderId="26" xfId="0" applyFont="1" applyBorder="1"/>
    <xf numFmtId="0" fontId="37" fillId="0" borderId="0" xfId="0" applyFont="1"/>
    <xf numFmtId="0" fontId="20" fillId="0" borderId="0" xfId="0" applyFont="1" applyAlignment="1">
      <alignment horizontal="center" vertical="center"/>
    </xf>
    <xf numFmtId="10" fontId="38" fillId="0" borderId="8" xfId="1" applyNumberFormat="1" applyFont="1" applyBorder="1" applyAlignment="1">
      <alignment horizontal="center" vertical="center"/>
    </xf>
    <xf numFmtId="10" fontId="38" fillId="0" borderId="0" xfId="1" applyNumberFormat="1" applyFont="1" applyBorder="1" applyAlignment="1">
      <alignment horizontal="center" vertical="center"/>
    </xf>
    <xf numFmtId="10" fontId="38" fillId="0" borderId="14" xfId="1" applyNumberFormat="1" applyFont="1" applyBorder="1" applyAlignment="1">
      <alignment horizontal="center" vertical="center"/>
    </xf>
    <xf numFmtId="10" fontId="38" fillId="22" borderId="8" xfId="1" applyNumberFormat="1" applyFont="1" applyFill="1" applyBorder="1" applyAlignment="1">
      <alignment horizontal="center" vertical="center"/>
    </xf>
    <xf numFmtId="0" fontId="38" fillId="0" borderId="48" xfId="0" applyFont="1" applyBorder="1" applyAlignment="1">
      <alignment horizontal="center" vertical="center" wrapText="1"/>
    </xf>
    <xf numFmtId="0" fontId="38" fillId="0" borderId="2" xfId="0" applyFont="1" applyBorder="1" applyAlignment="1">
      <alignment horizontal="center" vertical="center" wrapText="1"/>
    </xf>
    <xf numFmtId="0" fontId="38" fillId="22" borderId="48" xfId="0" applyFont="1" applyFill="1" applyBorder="1" applyAlignment="1">
      <alignment horizontal="center" vertical="center" wrapText="1"/>
    </xf>
    <xf numFmtId="10" fontId="38" fillId="13" borderId="87" xfId="1" applyNumberFormat="1" applyFont="1" applyFill="1" applyBorder="1" applyAlignment="1">
      <alignment horizontal="center" vertical="center"/>
    </xf>
    <xf numFmtId="0" fontId="15" fillId="0" borderId="0" xfId="0" applyFont="1" applyAlignment="1">
      <alignment horizontal="center"/>
    </xf>
    <xf numFmtId="0" fontId="12" fillId="5" borderId="89" xfId="0" applyFont="1" applyFill="1" applyBorder="1" applyAlignment="1">
      <alignment horizontal="center" vertical="center"/>
    </xf>
    <xf numFmtId="0" fontId="12" fillId="5" borderId="18" xfId="0" applyFont="1" applyFill="1" applyBorder="1" applyAlignment="1">
      <alignment horizontal="center" vertical="center"/>
    </xf>
    <xf numFmtId="0" fontId="12" fillId="0" borderId="8" xfId="0" applyFont="1" applyBorder="1" applyAlignment="1">
      <alignment horizontal="center" vertical="center"/>
    </xf>
    <xf numFmtId="10" fontId="38" fillId="13" borderId="7" xfId="1" applyNumberFormat="1" applyFont="1" applyFill="1" applyBorder="1" applyAlignment="1">
      <alignment horizontal="center" vertical="center"/>
    </xf>
    <xf numFmtId="10" fontId="10" fillId="0" borderId="0" xfId="0" applyNumberFormat="1" applyFont="1"/>
    <xf numFmtId="10" fontId="38" fillId="22" borderId="48" xfId="1" applyNumberFormat="1" applyFont="1" applyFill="1" applyBorder="1" applyAlignment="1">
      <alignment horizontal="center" vertical="center"/>
    </xf>
    <xf numFmtId="10" fontId="38" fillId="22" borderId="4" xfId="1" applyNumberFormat="1" applyFont="1" applyFill="1" applyBorder="1" applyAlignment="1">
      <alignment horizontal="center" vertical="center"/>
    </xf>
    <xf numFmtId="0" fontId="24" fillId="0" borderId="0" xfId="0" applyFont="1" applyBorder="1" applyAlignment="1">
      <alignment horizontal="center" vertical="center" wrapText="1"/>
    </xf>
    <xf numFmtId="0" fontId="24" fillId="0" borderId="0" xfId="0" applyFont="1" applyBorder="1"/>
    <xf numFmtId="0" fontId="10" fillId="0" borderId="0" xfId="0" applyFont="1" applyBorder="1"/>
    <xf numFmtId="0" fontId="20" fillId="0" borderId="0" xfId="0" applyFont="1" applyBorder="1"/>
    <xf numFmtId="0" fontId="20" fillId="0" borderId="0" xfId="0" applyFont="1" applyBorder="1" applyAlignment="1">
      <alignment horizontal="center" vertical="center" wrapText="1"/>
    </xf>
    <xf numFmtId="1" fontId="10" fillId="21" borderId="0" xfId="0" applyNumberFormat="1" applyFont="1" applyFill="1" applyBorder="1" applyAlignment="1">
      <alignment horizontal="center" vertical="center" wrapText="1"/>
    </xf>
    <xf numFmtId="0" fontId="24" fillId="0" borderId="0" xfId="0" applyFont="1" applyBorder="1" applyAlignment="1">
      <alignment wrapText="1"/>
    </xf>
    <xf numFmtId="0" fontId="24" fillId="0" borderId="32" xfId="0" applyFont="1" applyBorder="1"/>
    <xf numFmtId="0" fontId="24" fillId="0" borderId="33" xfId="0" applyFont="1" applyBorder="1"/>
    <xf numFmtId="0" fontId="24" fillId="0" borderId="30" xfId="0" applyFont="1" applyBorder="1"/>
    <xf numFmtId="0" fontId="10" fillId="0" borderId="0" xfId="0" applyFont="1" applyAlignment="1">
      <alignment horizontal="left" vertical="center" wrapText="1"/>
    </xf>
    <xf numFmtId="0" fontId="39" fillId="3" borderId="48" xfId="0" applyFont="1" applyFill="1" applyBorder="1" applyAlignment="1">
      <alignment horizontal="center" vertical="center"/>
    </xf>
    <xf numFmtId="0" fontId="42" fillId="4" borderId="48" xfId="2" applyFont="1" applyFill="1" applyBorder="1" applyAlignment="1">
      <alignment horizontal="center" vertical="center" wrapText="1"/>
    </xf>
    <xf numFmtId="0" fontId="42" fillId="4" borderId="70" xfId="2" applyFont="1" applyFill="1" applyBorder="1" applyAlignment="1">
      <alignment horizontal="center" vertical="center" wrapText="1"/>
    </xf>
    <xf numFmtId="0" fontId="44" fillId="4" borderId="11" xfId="2" applyFont="1" applyFill="1" applyBorder="1" applyAlignment="1">
      <alignment horizontal="center" vertical="center" wrapText="1"/>
    </xf>
    <xf numFmtId="0" fontId="42" fillId="4" borderId="11" xfId="2" applyFont="1" applyFill="1" applyBorder="1" applyAlignment="1">
      <alignment horizontal="center" vertical="center" wrapText="1"/>
    </xf>
    <xf numFmtId="0" fontId="43" fillId="4" borderId="57" xfId="2" applyFont="1" applyFill="1" applyBorder="1" applyAlignment="1">
      <alignment horizontal="center" vertical="center" wrapText="1"/>
    </xf>
    <xf numFmtId="10" fontId="11" fillId="5" borderId="25" xfId="0" applyNumberFormat="1" applyFont="1" applyFill="1" applyBorder="1" applyAlignment="1" applyProtection="1">
      <alignment horizontal="center" vertical="center"/>
      <protection locked="0"/>
    </xf>
    <xf numFmtId="10" fontId="11" fillId="5" borderId="24" xfId="0" applyNumberFormat="1" applyFont="1" applyFill="1" applyBorder="1" applyAlignment="1" applyProtection="1">
      <alignment horizontal="center" vertical="center"/>
      <protection locked="0"/>
    </xf>
    <xf numFmtId="10" fontId="11" fillId="5" borderId="5" xfId="0" applyNumberFormat="1" applyFont="1" applyFill="1" applyBorder="1" applyAlignment="1" applyProtection="1">
      <alignment horizontal="center" vertical="center"/>
      <protection locked="0"/>
    </xf>
    <xf numFmtId="10" fontId="11" fillId="5" borderId="31" xfId="0" applyNumberFormat="1" applyFont="1" applyFill="1" applyBorder="1" applyAlignment="1" applyProtection="1">
      <alignment horizontal="center" vertical="center"/>
      <protection locked="0"/>
    </xf>
    <xf numFmtId="10" fontId="11" fillId="5" borderId="54" xfId="0" applyNumberFormat="1" applyFont="1" applyFill="1" applyBorder="1" applyAlignment="1" applyProtection="1">
      <alignment horizontal="center" vertical="center"/>
      <protection locked="0"/>
    </xf>
    <xf numFmtId="10" fontId="11" fillId="20" borderId="24" xfId="0" applyNumberFormat="1" applyFont="1" applyFill="1" applyBorder="1" applyAlignment="1" applyProtection="1">
      <alignment horizontal="center" vertical="center"/>
      <protection locked="0"/>
    </xf>
    <xf numFmtId="10" fontId="11" fillId="5" borderId="32" xfId="0" applyNumberFormat="1" applyFont="1" applyFill="1" applyBorder="1" applyAlignment="1" applyProtection="1">
      <alignment horizontal="center" vertical="center"/>
      <protection locked="0"/>
    </xf>
    <xf numFmtId="10" fontId="11" fillId="5" borderId="10" xfId="0" applyNumberFormat="1" applyFont="1" applyFill="1" applyBorder="1" applyAlignment="1" applyProtection="1">
      <alignment horizontal="center" vertical="center"/>
      <protection locked="0"/>
    </xf>
    <xf numFmtId="10" fontId="11" fillId="20" borderId="31" xfId="0" applyNumberFormat="1" applyFont="1" applyFill="1" applyBorder="1" applyAlignment="1" applyProtection="1">
      <alignment horizontal="center" vertical="center"/>
      <protection locked="0"/>
    </xf>
    <xf numFmtId="10" fontId="11" fillId="5" borderId="60" xfId="0" applyNumberFormat="1" applyFont="1" applyFill="1" applyBorder="1" applyAlignment="1" applyProtection="1">
      <alignment horizontal="center" vertical="center"/>
      <protection locked="0"/>
    </xf>
    <xf numFmtId="10" fontId="11" fillId="5" borderId="54" xfId="3" applyNumberFormat="1" applyFont="1" applyFill="1" applyBorder="1" applyAlignment="1" applyProtection="1">
      <alignment horizontal="center" vertical="center"/>
      <protection locked="0"/>
    </xf>
    <xf numFmtId="10" fontId="11" fillId="5" borderId="24" xfId="3" applyNumberFormat="1" applyFont="1" applyFill="1" applyBorder="1" applyAlignment="1" applyProtection="1">
      <alignment horizontal="center" vertical="center"/>
      <protection locked="0"/>
    </xf>
    <xf numFmtId="10" fontId="11" fillId="5" borderId="53" xfId="3" applyNumberFormat="1" applyFont="1" applyFill="1" applyBorder="1" applyAlignment="1" applyProtection="1">
      <alignment horizontal="center" vertical="center"/>
      <protection locked="0"/>
    </xf>
    <xf numFmtId="10" fontId="11" fillId="5" borderId="36" xfId="3" applyNumberFormat="1" applyFont="1" applyFill="1" applyBorder="1" applyAlignment="1" applyProtection="1">
      <alignment horizontal="center" vertical="center"/>
      <protection locked="0"/>
    </xf>
    <xf numFmtId="10" fontId="11" fillId="20" borderId="36" xfId="0" applyNumberFormat="1" applyFont="1" applyFill="1" applyBorder="1" applyAlignment="1" applyProtection="1">
      <alignment horizontal="center" vertical="center"/>
      <protection locked="0"/>
    </xf>
    <xf numFmtId="10" fontId="11" fillId="5" borderId="113" xfId="0" applyNumberFormat="1" applyFont="1" applyFill="1" applyBorder="1" applyAlignment="1" applyProtection="1">
      <alignment horizontal="center" vertical="center"/>
      <protection locked="0"/>
    </xf>
    <xf numFmtId="10" fontId="11" fillId="5" borderId="62" xfId="0" applyNumberFormat="1" applyFont="1" applyFill="1" applyBorder="1" applyAlignment="1" applyProtection="1">
      <alignment horizontal="center" vertical="center"/>
      <protection locked="0"/>
    </xf>
    <xf numFmtId="10" fontId="11" fillId="5" borderId="36" xfId="0" applyNumberFormat="1" applyFont="1" applyFill="1" applyBorder="1" applyAlignment="1" applyProtection="1">
      <alignment horizontal="center" vertical="center"/>
      <protection locked="0"/>
    </xf>
    <xf numFmtId="10" fontId="11" fillId="5" borderId="61" xfId="0" applyNumberFormat="1" applyFont="1" applyFill="1" applyBorder="1" applyAlignment="1" applyProtection="1">
      <alignment horizontal="center" vertical="center"/>
      <protection locked="0"/>
    </xf>
    <xf numFmtId="10" fontId="11" fillId="5" borderId="7" xfId="0" applyNumberFormat="1" applyFont="1" applyFill="1" applyBorder="1" applyAlignment="1" applyProtection="1">
      <alignment horizontal="center" vertical="center"/>
      <protection locked="0"/>
    </xf>
    <xf numFmtId="10" fontId="11" fillId="5" borderId="109" xfId="0" applyNumberFormat="1" applyFont="1" applyFill="1" applyBorder="1" applyAlignment="1" applyProtection="1">
      <alignment horizontal="center" vertical="center"/>
      <protection locked="0"/>
    </xf>
    <xf numFmtId="10" fontId="11" fillId="5" borderId="53" xfId="0" applyNumberFormat="1" applyFont="1" applyFill="1" applyBorder="1" applyAlignment="1" applyProtection="1">
      <alignment horizontal="center" vertical="center"/>
      <protection locked="0"/>
    </xf>
    <xf numFmtId="10" fontId="11" fillId="5" borderId="28" xfId="0" applyNumberFormat="1" applyFont="1" applyFill="1" applyBorder="1" applyAlignment="1" applyProtection="1">
      <alignment horizontal="center" vertical="center"/>
      <protection locked="0"/>
    </xf>
    <xf numFmtId="10" fontId="11" fillId="5" borderId="27" xfId="0" applyNumberFormat="1" applyFont="1" applyFill="1" applyBorder="1" applyAlignment="1" applyProtection="1">
      <alignment horizontal="center" vertical="center"/>
      <protection locked="0"/>
    </xf>
    <xf numFmtId="10" fontId="11" fillId="5" borderId="44" xfId="0" applyNumberFormat="1" applyFont="1" applyFill="1" applyBorder="1" applyAlignment="1" applyProtection="1">
      <alignment horizontal="center" vertical="center"/>
      <protection locked="0"/>
    </xf>
    <xf numFmtId="10" fontId="11" fillId="5" borderId="45" xfId="0" applyNumberFormat="1" applyFont="1" applyFill="1" applyBorder="1" applyAlignment="1" applyProtection="1">
      <alignment horizontal="center" vertical="center"/>
      <protection locked="0"/>
    </xf>
    <xf numFmtId="10" fontId="12" fillId="0" borderId="6" xfId="0" applyNumberFormat="1" applyFont="1" applyBorder="1" applyAlignment="1" applyProtection="1">
      <alignment horizontal="center" vertical="center"/>
    </xf>
    <xf numFmtId="10" fontId="12" fillId="0" borderId="34" xfId="0" applyNumberFormat="1" applyFont="1" applyBorder="1" applyAlignment="1" applyProtection="1">
      <alignment horizontal="center" vertical="center"/>
    </xf>
    <xf numFmtId="10" fontId="21" fillId="0" borderId="34" xfId="0" applyNumberFormat="1" applyFont="1" applyBorder="1" applyAlignment="1" applyProtection="1">
      <alignment horizontal="center" vertical="center"/>
    </xf>
    <xf numFmtId="10" fontId="12" fillId="0" borderId="13" xfId="0" applyNumberFormat="1" applyFont="1" applyBorder="1" applyAlignment="1" applyProtection="1">
      <alignment horizontal="center" vertical="center"/>
    </xf>
    <xf numFmtId="10" fontId="12" fillId="0" borderId="7" xfId="0" applyNumberFormat="1" applyFont="1" applyBorder="1" applyAlignment="1" applyProtection="1">
      <alignment horizontal="center" vertical="center"/>
    </xf>
    <xf numFmtId="10" fontId="12" fillId="0" borderId="36" xfId="0" applyNumberFormat="1" applyFont="1" applyBorder="1" applyAlignment="1" applyProtection="1">
      <alignment horizontal="center" vertical="center"/>
    </xf>
    <xf numFmtId="10" fontId="21" fillId="0" borderId="36" xfId="0" applyNumberFormat="1" applyFont="1" applyBorder="1" applyAlignment="1" applyProtection="1">
      <alignment horizontal="center" vertical="center"/>
    </xf>
    <xf numFmtId="10" fontId="12" fillId="0" borderId="53" xfId="0" applyNumberFormat="1" applyFont="1" applyBorder="1" applyAlignment="1" applyProtection="1">
      <alignment horizontal="center" vertical="center"/>
    </xf>
    <xf numFmtId="10" fontId="12" fillId="0" borderId="57" xfId="0" applyNumberFormat="1" applyFont="1" applyBorder="1" applyAlignment="1" applyProtection="1">
      <alignment horizontal="center" vertical="center"/>
    </xf>
    <xf numFmtId="10" fontId="12" fillId="0" borderId="69" xfId="0" applyNumberFormat="1" applyFont="1" applyBorder="1" applyAlignment="1" applyProtection="1">
      <alignment horizontal="center" vertical="center"/>
    </xf>
    <xf numFmtId="10" fontId="12" fillId="0" borderId="27" xfId="0" applyNumberFormat="1" applyFont="1" applyBorder="1" applyAlignment="1" applyProtection="1">
      <alignment horizontal="center" vertical="center"/>
    </xf>
    <xf numFmtId="10" fontId="12" fillId="0" borderId="57" xfId="3" applyNumberFormat="1" applyFont="1" applyBorder="1" applyAlignment="1" applyProtection="1">
      <alignment horizontal="center" vertical="center"/>
    </xf>
    <xf numFmtId="10" fontId="12" fillId="0" borderId="34" xfId="3" applyNumberFormat="1" applyFont="1" applyBorder="1" applyAlignment="1" applyProtection="1">
      <alignment horizontal="center" vertical="center"/>
    </xf>
    <xf numFmtId="10" fontId="12" fillId="0" borderId="53" xfId="3" applyNumberFormat="1" applyFont="1" applyBorder="1" applyAlignment="1" applyProtection="1">
      <alignment horizontal="center" vertical="center"/>
    </xf>
    <xf numFmtId="10" fontId="12" fillId="0" borderId="36" xfId="3" applyNumberFormat="1" applyFont="1" applyBorder="1" applyAlignment="1" applyProtection="1">
      <alignment horizontal="center" vertical="center"/>
    </xf>
    <xf numFmtId="10" fontId="12" fillId="0" borderId="28" xfId="0" applyNumberFormat="1" applyFont="1" applyBorder="1" applyAlignment="1" applyProtection="1">
      <alignment horizontal="center" vertical="center"/>
    </xf>
    <xf numFmtId="10" fontId="12" fillId="0" borderId="112" xfId="0" applyNumberFormat="1" applyFont="1" applyBorder="1" applyAlignment="1" applyProtection="1">
      <alignment horizontal="center" vertical="center"/>
    </xf>
    <xf numFmtId="10" fontId="12" fillId="0" borderId="43" xfId="0" applyNumberFormat="1" applyFont="1" applyBorder="1" applyAlignment="1" applyProtection="1">
      <alignment horizontal="center" vertical="center"/>
    </xf>
    <xf numFmtId="10" fontId="21" fillId="0" borderId="43" xfId="0" applyNumberFormat="1" applyFont="1" applyBorder="1" applyAlignment="1" applyProtection="1">
      <alignment horizontal="center" vertical="center"/>
    </xf>
    <xf numFmtId="10" fontId="12" fillId="0" borderId="42" xfId="0" applyNumberFormat="1" applyFont="1" applyBorder="1" applyAlignment="1" applyProtection="1">
      <alignment horizontal="center" vertical="center"/>
    </xf>
    <xf numFmtId="10" fontId="12" fillId="0" borderId="105" xfId="0" applyNumberFormat="1" applyFont="1" applyBorder="1" applyAlignment="1" applyProtection="1">
      <alignment horizontal="center" vertical="center"/>
    </xf>
    <xf numFmtId="10" fontId="12" fillId="0" borderId="106" xfId="0" applyNumberFormat="1" applyFont="1" applyBorder="1" applyAlignment="1" applyProtection="1">
      <alignment horizontal="center" vertical="center"/>
    </xf>
    <xf numFmtId="10" fontId="12" fillId="0" borderId="44" xfId="0" applyNumberFormat="1" applyFont="1" applyBorder="1" applyAlignment="1" applyProtection="1">
      <alignment horizontal="center" vertical="center"/>
    </xf>
    <xf numFmtId="10" fontId="12" fillId="0" borderId="45" xfId="0" applyNumberFormat="1" applyFont="1" applyBorder="1" applyAlignment="1" applyProtection="1">
      <alignment horizontal="center" vertical="center"/>
    </xf>
    <xf numFmtId="10" fontId="21" fillId="8" borderId="25" xfId="0" applyNumberFormat="1" applyFont="1" applyFill="1" applyBorder="1" applyAlignment="1" applyProtection="1">
      <alignment horizontal="center" vertical="center"/>
    </xf>
    <xf numFmtId="10" fontId="21" fillId="8" borderId="24" xfId="0" applyNumberFormat="1" applyFont="1" applyFill="1" applyBorder="1" applyAlignment="1" applyProtection="1">
      <alignment horizontal="center" vertical="center"/>
    </xf>
    <xf numFmtId="10" fontId="12" fillId="0" borderId="11" xfId="0" applyNumberFormat="1" applyFont="1" applyBorder="1" applyAlignment="1" applyProtection="1">
      <alignment horizontal="center" vertical="center"/>
    </xf>
    <xf numFmtId="10" fontId="12" fillId="0" borderId="29" xfId="0" applyNumberFormat="1" applyFont="1" applyBorder="1" applyAlignment="1" applyProtection="1">
      <alignment horizontal="center" vertical="center"/>
    </xf>
    <xf numFmtId="10" fontId="12" fillId="14" borderId="6" xfId="0" applyNumberFormat="1" applyFont="1" applyFill="1" applyBorder="1" applyAlignment="1" applyProtection="1">
      <alignment horizontal="center" vertical="center"/>
    </xf>
    <xf numFmtId="10" fontId="12" fillId="14" borderId="34" xfId="0" applyNumberFormat="1" applyFont="1" applyFill="1" applyBorder="1" applyAlignment="1" applyProtection="1">
      <alignment horizontal="center" vertical="center"/>
    </xf>
    <xf numFmtId="10" fontId="12" fillId="14" borderId="64" xfId="0" applyNumberFormat="1" applyFont="1" applyFill="1" applyBorder="1" applyAlignment="1" applyProtection="1">
      <alignment horizontal="center" vertical="center"/>
    </xf>
    <xf numFmtId="10" fontId="12" fillId="14" borderId="7" xfId="0" applyNumberFormat="1" applyFont="1" applyFill="1" applyBorder="1" applyAlignment="1" applyProtection="1">
      <alignment horizontal="center" vertical="center"/>
    </xf>
    <xf numFmtId="10" fontId="12" fillId="14" borderId="36" xfId="0" applyNumberFormat="1" applyFont="1" applyFill="1" applyBorder="1" applyAlignment="1" applyProtection="1">
      <alignment horizontal="center" vertical="center"/>
    </xf>
    <xf numFmtId="10" fontId="12" fillId="14" borderId="65" xfId="0" applyNumberFormat="1" applyFont="1" applyFill="1" applyBorder="1" applyAlignment="1" applyProtection="1">
      <alignment horizontal="center" vertical="center"/>
    </xf>
    <xf numFmtId="10" fontId="12" fillId="0" borderId="25" xfId="0" applyNumberFormat="1" applyFont="1" applyBorder="1" applyAlignment="1" applyProtection="1">
      <alignment horizontal="center" vertical="center"/>
    </xf>
    <xf numFmtId="10" fontId="12" fillId="0" borderId="24" xfId="0" applyNumberFormat="1" applyFont="1" applyBorder="1" applyAlignment="1" applyProtection="1">
      <alignment horizontal="center" vertical="center"/>
    </xf>
    <xf numFmtId="10" fontId="12" fillId="0" borderId="54" xfId="0" applyNumberFormat="1" applyFont="1" applyBorder="1" applyAlignment="1" applyProtection="1">
      <alignment horizontal="center" vertical="center"/>
    </xf>
    <xf numFmtId="10" fontId="21" fillId="0" borderId="24" xfId="0" applyNumberFormat="1" applyFont="1" applyBorder="1" applyAlignment="1" applyProtection="1">
      <alignment horizontal="center" vertical="center"/>
    </xf>
    <xf numFmtId="0" fontId="17" fillId="9" borderId="4" xfId="0" applyFont="1" applyFill="1" applyBorder="1" applyAlignment="1">
      <alignment vertical="center" wrapText="1"/>
    </xf>
    <xf numFmtId="0" fontId="17" fillId="9" borderId="18" xfId="0" applyFont="1" applyFill="1" applyBorder="1" applyAlignment="1">
      <alignment vertical="center" wrapText="1"/>
    </xf>
    <xf numFmtId="10" fontId="12" fillId="6" borderId="4" xfId="3" applyNumberFormat="1" applyFont="1" applyFill="1" applyBorder="1" applyAlignment="1">
      <alignment horizontal="center" vertical="center" textRotation="90"/>
    </xf>
    <xf numFmtId="0" fontId="14" fillId="4" borderId="4" xfId="0" applyFont="1" applyFill="1" applyBorder="1" applyAlignment="1">
      <alignment horizontal="center" vertical="center" wrapText="1" readingOrder="1"/>
    </xf>
    <xf numFmtId="0" fontId="23" fillId="12" borderId="4" xfId="2" applyFont="1" applyFill="1" applyBorder="1" applyAlignment="1">
      <alignment horizontal="center" vertical="center" textRotation="90" wrapText="1"/>
    </xf>
    <xf numFmtId="0" fontId="23" fillId="18" borderId="4" xfId="0" applyFont="1" applyFill="1" applyBorder="1" applyAlignment="1">
      <alignment horizontal="center" vertical="center" textRotation="90" wrapText="1"/>
    </xf>
    <xf numFmtId="0" fontId="30" fillId="4" borderId="14" xfId="2" applyFont="1" applyFill="1" applyBorder="1" applyAlignment="1">
      <alignment horizontal="center" vertical="center" wrapText="1"/>
    </xf>
    <xf numFmtId="0" fontId="20" fillId="10" borderId="8" xfId="0" applyFont="1" applyFill="1" applyBorder="1" applyAlignment="1">
      <alignment horizontal="center" vertical="center" wrapText="1"/>
    </xf>
    <xf numFmtId="0" fontId="20" fillId="10" borderId="48" xfId="0" applyFont="1" applyFill="1" applyBorder="1" applyAlignment="1">
      <alignment horizontal="center" vertical="center" wrapText="1"/>
    </xf>
    <xf numFmtId="0" fontId="24" fillId="0" borderId="0" xfId="0" applyFont="1" applyFill="1" applyAlignment="1">
      <alignment wrapText="1"/>
    </xf>
    <xf numFmtId="0" fontId="24" fillId="0" borderId="0" xfId="0" applyFont="1" applyFill="1"/>
    <xf numFmtId="0" fontId="10" fillId="0" borderId="0" xfId="0" applyFont="1" applyFill="1"/>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14" xfId="0" applyFont="1" applyFill="1" applyBorder="1"/>
    <xf numFmtId="0" fontId="20" fillId="0" borderId="0" xfId="0" applyFont="1" applyFill="1" applyBorder="1"/>
    <xf numFmtId="0" fontId="20" fillId="0" borderId="26" xfId="0" applyFont="1" applyFill="1" applyBorder="1"/>
    <xf numFmtId="10" fontId="12" fillId="0" borderId="65" xfId="0" applyNumberFormat="1" applyFont="1" applyBorder="1" applyAlignment="1" applyProtection="1">
      <alignment horizontal="center" vertical="center"/>
    </xf>
    <xf numFmtId="10" fontId="11" fillId="5" borderId="129" xfId="0" applyNumberFormat="1" applyFont="1" applyFill="1" applyBorder="1" applyAlignment="1" applyProtection="1">
      <alignment horizontal="center" vertical="center"/>
      <protection locked="0"/>
    </xf>
    <xf numFmtId="10" fontId="11" fillId="5" borderId="130" xfId="0" applyNumberFormat="1" applyFont="1" applyFill="1" applyBorder="1" applyAlignment="1" applyProtection="1">
      <alignment horizontal="center" vertical="center"/>
      <protection locked="0"/>
    </xf>
    <xf numFmtId="10" fontId="12" fillId="0" borderId="64" xfId="0" applyNumberFormat="1" applyFont="1" applyBorder="1" applyAlignment="1" applyProtection="1">
      <alignment horizontal="center" vertical="center"/>
    </xf>
    <xf numFmtId="10" fontId="11" fillId="5" borderId="33" xfId="0" applyNumberFormat="1" applyFont="1" applyFill="1" applyBorder="1" applyAlignment="1" applyProtection="1">
      <alignment horizontal="center" vertical="center"/>
      <protection locked="0"/>
    </xf>
    <xf numFmtId="10" fontId="12" fillId="0" borderId="131" xfId="0" applyNumberFormat="1" applyFont="1" applyBorder="1" applyAlignment="1" applyProtection="1">
      <alignment horizontal="center" vertical="center"/>
    </xf>
    <xf numFmtId="10" fontId="12" fillId="0" borderId="64" xfId="3" applyNumberFormat="1" applyFont="1" applyBorder="1" applyAlignment="1" applyProtection="1">
      <alignment horizontal="center" vertical="center"/>
    </xf>
    <xf numFmtId="10" fontId="11" fillId="5" borderId="129" xfId="3" applyNumberFormat="1" applyFont="1" applyFill="1" applyBorder="1" applyAlignment="1" applyProtection="1">
      <alignment horizontal="center" vertical="center"/>
      <protection locked="0"/>
    </xf>
    <xf numFmtId="10" fontId="12" fillId="0" borderId="65" xfId="3" applyNumberFormat="1" applyFont="1" applyBorder="1" applyAlignment="1" applyProtection="1">
      <alignment horizontal="center" vertical="center"/>
    </xf>
    <xf numFmtId="10" fontId="11" fillId="5" borderId="65" xfId="3" applyNumberFormat="1" applyFont="1" applyFill="1" applyBorder="1" applyAlignment="1" applyProtection="1">
      <alignment horizontal="center" vertical="center"/>
      <protection locked="0"/>
    </xf>
    <xf numFmtId="10" fontId="21" fillId="0" borderId="65" xfId="0" applyNumberFormat="1" applyFont="1" applyBorder="1" applyAlignment="1" applyProtection="1">
      <alignment horizontal="center" vertical="center"/>
    </xf>
    <xf numFmtId="10" fontId="12" fillId="0" borderId="132" xfId="0" applyNumberFormat="1" applyFont="1" applyBorder="1" applyAlignment="1" applyProtection="1">
      <alignment horizontal="center" vertical="center"/>
    </xf>
    <xf numFmtId="10" fontId="11" fillId="5" borderId="133" xfId="0" applyNumberFormat="1" applyFont="1" applyFill="1" applyBorder="1" applyAlignment="1" applyProtection="1">
      <alignment horizontal="center" vertical="center"/>
      <protection locked="0"/>
    </xf>
    <xf numFmtId="10" fontId="11" fillId="5" borderId="65" xfId="0" applyNumberFormat="1" applyFont="1" applyFill="1" applyBorder="1" applyAlignment="1" applyProtection="1">
      <alignment horizontal="center" vertical="center"/>
      <protection locked="0"/>
    </xf>
    <xf numFmtId="10" fontId="12" fillId="0" borderId="134" xfId="0" applyNumberFormat="1" applyFont="1" applyBorder="1" applyAlignment="1" applyProtection="1">
      <alignment horizontal="center" vertical="center"/>
    </xf>
    <xf numFmtId="10" fontId="11" fillId="5" borderId="135" xfId="0" applyNumberFormat="1" applyFont="1" applyFill="1" applyBorder="1" applyAlignment="1" applyProtection="1">
      <alignment horizontal="center" vertical="center"/>
      <protection locked="0"/>
    </xf>
    <xf numFmtId="10" fontId="12" fillId="0" borderId="37" xfId="0" applyNumberFormat="1" applyFont="1" applyBorder="1" applyAlignment="1" applyProtection="1">
      <alignment horizontal="center" vertical="center"/>
    </xf>
    <xf numFmtId="10" fontId="11" fillId="5" borderId="125" xfId="0" applyNumberFormat="1" applyFont="1" applyFill="1" applyBorder="1" applyAlignment="1" applyProtection="1">
      <alignment horizontal="center" vertical="center"/>
      <protection locked="0"/>
    </xf>
    <xf numFmtId="10" fontId="12" fillId="0" borderId="126" xfId="0" applyNumberFormat="1" applyFont="1" applyBorder="1" applyAlignment="1" applyProtection="1">
      <alignment horizontal="center" vertical="center"/>
    </xf>
    <xf numFmtId="10" fontId="11" fillId="5" borderId="41" xfId="0" applyNumberFormat="1" applyFont="1" applyFill="1" applyBorder="1" applyAlignment="1" applyProtection="1">
      <alignment horizontal="center" vertical="center"/>
      <protection locked="0"/>
    </xf>
    <xf numFmtId="10" fontId="12" fillId="0" borderId="19" xfId="0" applyNumberFormat="1" applyFont="1" applyBorder="1" applyAlignment="1" applyProtection="1">
      <alignment horizontal="center" vertical="center"/>
    </xf>
    <xf numFmtId="10" fontId="11" fillId="5" borderId="19" xfId="0" applyNumberFormat="1" applyFont="1" applyFill="1" applyBorder="1" applyAlignment="1" applyProtection="1">
      <alignment horizontal="center" vertical="center"/>
      <protection locked="0"/>
    </xf>
    <xf numFmtId="10" fontId="12" fillId="0" borderId="136" xfId="0" applyNumberFormat="1" applyFont="1" applyBorder="1" applyAlignment="1" applyProtection="1">
      <alignment horizontal="center" vertical="center"/>
    </xf>
    <xf numFmtId="10" fontId="21" fillId="8" borderId="129" xfId="0" applyNumberFormat="1" applyFont="1" applyFill="1" applyBorder="1" applyAlignment="1" applyProtection="1">
      <alignment horizontal="center" vertical="center"/>
    </xf>
    <xf numFmtId="10" fontId="12" fillId="14" borderId="37" xfId="0" applyNumberFormat="1" applyFont="1" applyFill="1" applyBorder="1" applyAlignment="1" applyProtection="1">
      <alignment horizontal="center" vertical="center"/>
    </xf>
    <xf numFmtId="10" fontId="12" fillId="14" borderId="19" xfId="0" applyNumberFormat="1" applyFont="1" applyFill="1" applyBorder="1" applyAlignment="1" applyProtection="1">
      <alignment horizontal="center" vertical="center"/>
    </xf>
    <xf numFmtId="10" fontId="11" fillId="5" borderId="131" xfId="0" applyNumberFormat="1" applyFont="1" applyFill="1" applyBorder="1" applyAlignment="1" applyProtection="1">
      <alignment horizontal="center" vertical="center"/>
      <protection locked="0"/>
    </xf>
    <xf numFmtId="10" fontId="12" fillId="0" borderId="129" xfId="0" applyNumberFormat="1" applyFont="1" applyBorder="1" applyAlignment="1" applyProtection="1">
      <alignment horizontal="center" vertical="center"/>
    </xf>
    <xf numFmtId="10" fontId="11" fillId="5" borderId="136" xfId="0" applyNumberFormat="1" applyFont="1" applyFill="1" applyBorder="1" applyAlignment="1" applyProtection="1">
      <alignment horizontal="center" vertical="center"/>
      <protection locked="0"/>
    </xf>
    <xf numFmtId="10" fontId="10" fillId="0" borderId="138" xfId="3" applyNumberFormat="1" applyFont="1" applyBorder="1" applyAlignment="1">
      <alignment horizontal="center" vertical="center"/>
    </xf>
    <xf numFmtId="10" fontId="10" fillId="0" borderId="139" xfId="3" applyNumberFormat="1" applyFont="1" applyBorder="1" applyAlignment="1">
      <alignment horizontal="center" vertical="center"/>
    </xf>
    <xf numFmtId="10" fontId="10" fillId="0" borderId="140" xfId="3" applyNumberFormat="1" applyFont="1" applyBorder="1" applyAlignment="1">
      <alignment horizontal="center" vertical="center"/>
    </xf>
    <xf numFmtId="10" fontId="10" fillId="5" borderId="141" xfId="3" applyNumberFormat="1" applyFont="1" applyFill="1" applyBorder="1" applyAlignment="1">
      <alignment horizontal="center" vertical="center"/>
    </xf>
    <xf numFmtId="10" fontId="10" fillId="5" borderId="142" xfId="3" applyNumberFormat="1" applyFont="1" applyFill="1" applyBorder="1" applyAlignment="1">
      <alignment horizontal="center" vertical="center"/>
    </xf>
    <xf numFmtId="10" fontId="10" fillId="5" borderId="143" xfId="3" applyNumberFormat="1" applyFont="1" applyFill="1" applyBorder="1" applyAlignment="1">
      <alignment horizontal="center" vertical="center"/>
    </xf>
    <xf numFmtId="10" fontId="10" fillId="0" borderId="141" xfId="3" applyNumberFormat="1" applyFont="1" applyBorder="1" applyAlignment="1">
      <alignment horizontal="center" vertical="center"/>
    </xf>
    <xf numFmtId="10" fontId="10" fillId="0" borderId="142" xfId="3" applyNumberFormat="1" applyFont="1" applyBorder="1" applyAlignment="1">
      <alignment horizontal="center" vertical="center"/>
    </xf>
    <xf numFmtId="10" fontId="10" fillId="0" borderId="143" xfId="3" applyNumberFormat="1" applyFont="1" applyBorder="1" applyAlignment="1">
      <alignment horizontal="center" vertical="center"/>
    </xf>
    <xf numFmtId="10" fontId="10" fillId="5" borderId="144" xfId="3" applyNumberFormat="1" applyFont="1" applyFill="1" applyBorder="1" applyAlignment="1">
      <alignment horizontal="center" vertical="center"/>
    </xf>
    <xf numFmtId="10" fontId="10" fillId="5" borderId="145" xfId="3" applyNumberFormat="1" applyFont="1" applyFill="1" applyBorder="1" applyAlignment="1">
      <alignment horizontal="center" vertical="center"/>
    </xf>
    <xf numFmtId="10" fontId="10" fillId="5" borderId="146" xfId="3" applyNumberFormat="1" applyFont="1" applyFill="1" applyBorder="1" applyAlignment="1">
      <alignment horizontal="center" vertical="center"/>
    </xf>
    <xf numFmtId="0" fontId="18" fillId="4" borderId="1" xfId="2" applyFont="1" applyFill="1" applyBorder="1" applyAlignment="1">
      <alignment horizontal="center" vertical="center" wrapText="1"/>
    </xf>
    <xf numFmtId="10" fontId="10" fillId="0" borderId="147" xfId="3" applyNumberFormat="1" applyFont="1" applyBorder="1" applyAlignment="1">
      <alignment horizontal="center" vertical="center"/>
    </xf>
    <xf numFmtId="10" fontId="10" fillId="5" borderId="148" xfId="3" applyNumberFormat="1" applyFont="1" applyFill="1" applyBorder="1" applyAlignment="1">
      <alignment horizontal="center" vertical="center"/>
    </xf>
    <xf numFmtId="10" fontId="10" fillId="0" borderId="148" xfId="3" applyNumberFormat="1" applyFont="1" applyBorder="1" applyAlignment="1">
      <alignment horizontal="center" vertical="center"/>
    </xf>
    <xf numFmtId="10" fontId="10" fillId="5" borderId="149" xfId="3" applyNumberFormat="1" applyFont="1" applyFill="1" applyBorder="1" applyAlignment="1">
      <alignment horizontal="center" vertical="center"/>
    </xf>
    <xf numFmtId="10" fontId="10" fillId="0" borderId="150" xfId="3" applyNumberFormat="1" applyFont="1" applyBorder="1" applyAlignment="1">
      <alignment horizontal="center" vertical="center"/>
    </xf>
    <xf numFmtId="10" fontId="10" fillId="5" borderId="151" xfId="3" applyNumberFormat="1" applyFont="1" applyFill="1" applyBorder="1" applyAlignment="1">
      <alignment horizontal="center" vertical="center"/>
    </xf>
    <xf numFmtId="10" fontId="10" fillId="0" borderId="151" xfId="3" applyNumberFormat="1" applyFont="1" applyBorder="1" applyAlignment="1">
      <alignment horizontal="center" vertical="center"/>
    </xf>
    <xf numFmtId="10" fontId="10" fillId="5" borderId="152" xfId="3" applyNumberFormat="1" applyFont="1" applyFill="1" applyBorder="1" applyAlignment="1">
      <alignment horizontal="center" vertical="center"/>
    </xf>
    <xf numFmtId="10" fontId="10" fillId="0" borderId="153" xfId="3" applyNumberFormat="1" applyFont="1" applyBorder="1" applyAlignment="1">
      <alignment horizontal="center" vertical="center"/>
    </xf>
    <xf numFmtId="10" fontId="10" fillId="0" borderId="154" xfId="3" applyNumberFormat="1" applyFont="1" applyBorder="1" applyAlignment="1">
      <alignment horizontal="center" vertical="center"/>
    </xf>
    <xf numFmtId="10" fontId="10" fillId="0" borderId="155" xfId="3" applyNumberFormat="1" applyFont="1" applyBorder="1" applyAlignment="1">
      <alignment horizontal="center" vertical="center"/>
    </xf>
    <xf numFmtId="10" fontId="10" fillId="0" borderId="156" xfId="3" applyNumberFormat="1" applyFont="1" applyBorder="1" applyAlignment="1">
      <alignment horizontal="center" vertical="center"/>
    </xf>
    <xf numFmtId="10" fontId="10" fillId="5" borderId="157" xfId="3" applyNumberFormat="1" applyFont="1" applyFill="1" applyBorder="1" applyAlignment="1">
      <alignment horizontal="center" vertical="center"/>
    </xf>
    <xf numFmtId="10" fontId="10" fillId="5" borderId="158" xfId="3" applyNumberFormat="1" applyFont="1" applyFill="1" applyBorder="1" applyAlignment="1">
      <alignment horizontal="center" vertical="center"/>
    </xf>
    <xf numFmtId="10" fontId="10" fillId="5" borderId="159" xfId="3" applyNumberFormat="1" applyFont="1" applyFill="1" applyBorder="1" applyAlignment="1">
      <alignment horizontal="center" vertical="center"/>
    </xf>
    <xf numFmtId="10" fontId="10" fillId="5" borderId="160" xfId="3" applyNumberFormat="1" applyFont="1" applyFill="1" applyBorder="1" applyAlignment="1">
      <alignment horizontal="center" vertical="center"/>
    </xf>
    <xf numFmtId="0" fontId="45" fillId="0" borderId="0" xfId="0" applyFont="1" applyAlignment="1">
      <alignment horizontal="left" vertical="center" wrapText="1"/>
    </xf>
    <xf numFmtId="0" fontId="17" fillId="10" borderId="8" xfId="0" applyFont="1" applyFill="1" applyBorder="1" applyAlignment="1">
      <alignment horizontal="center" vertical="center" wrapText="1" readingOrder="1"/>
    </xf>
    <xf numFmtId="0" fontId="17" fillId="10" borderId="4" xfId="0" applyFont="1" applyFill="1" applyBorder="1" applyAlignment="1">
      <alignment horizontal="center" vertical="center" wrapText="1" readingOrder="1"/>
    </xf>
    <xf numFmtId="0" fontId="17" fillId="10" borderId="18" xfId="0" applyFont="1" applyFill="1" applyBorder="1" applyAlignment="1">
      <alignment horizontal="center" vertical="center" wrapText="1" readingOrder="1"/>
    </xf>
    <xf numFmtId="0" fontId="10" fillId="10" borderId="8" xfId="0" applyFont="1" applyFill="1" applyBorder="1" applyAlignment="1">
      <alignment horizontal="center" vertical="center" wrapText="1" readingOrder="1"/>
    </xf>
    <xf numFmtId="0" fontId="10" fillId="10" borderId="4" xfId="0" applyFont="1" applyFill="1" applyBorder="1" applyAlignment="1">
      <alignment horizontal="center" vertical="center" wrapText="1" readingOrder="1"/>
    </xf>
    <xf numFmtId="0" fontId="10" fillId="10" borderId="18" xfId="0" applyFont="1" applyFill="1" applyBorder="1" applyAlignment="1">
      <alignment horizontal="center" vertical="center" wrapText="1" readingOrder="1"/>
    </xf>
    <xf numFmtId="0" fontId="9" fillId="12" borderId="8" xfId="4" applyFont="1" applyFill="1" applyBorder="1" applyAlignment="1" applyProtection="1">
      <alignment horizontal="center" vertical="center" wrapText="1"/>
      <protection locked="0"/>
    </xf>
    <xf numFmtId="0" fontId="9" fillId="12" borderId="4" xfId="4" applyFont="1" applyFill="1" applyBorder="1" applyAlignment="1" applyProtection="1">
      <alignment horizontal="center" vertical="center" wrapText="1"/>
      <protection locked="0"/>
    </xf>
    <xf numFmtId="0" fontId="9" fillId="12" borderId="18" xfId="4" applyFont="1" applyFill="1" applyBorder="1" applyAlignment="1" applyProtection="1">
      <alignment horizontal="center" vertical="center" wrapText="1"/>
      <protection locked="0"/>
    </xf>
    <xf numFmtId="0" fontId="10" fillId="10" borderId="66" xfId="0" applyFont="1" applyFill="1" applyBorder="1" applyAlignment="1">
      <alignment horizontal="left" vertical="center" wrapText="1" readingOrder="1"/>
    </xf>
    <xf numFmtId="0" fontId="10" fillId="10" borderId="20" xfId="0" applyFont="1" applyFill="1" applyBorder="1" applyAlignment="1">
      <alignment horizontal="left" vertical="center" wrapText="1" readingOrder="1"/>
    </xf>
    <xf numFmtId="0" fontId="10" fillId="10" borderId="55" xfId="0" applyFont="1" applyFill="1" applyBorder="1" applyAlignment="1">
      <alignment horizontal="left" vertical="center" wrapText="1" readingOrder="1"/>
    </xf>
    <xf numFmtId="0" fontId="17" fillId="10" borderId="49" xfId="0" applyFont="1" applyFill="1" applyBorder="1" applyAlignment="1">
      <alignment horizontal="center" vertical="center" wrapText="1"/>
    </xf>
    <xf numFmtId="0" fontId="17" fillId="10" borderId="21" xfId="0" applyFont="1" applyFill="1" applyBorder="1" applyAlignment="1">
      <alignment horizontal="center" vertical="center" wrapText="1"/>
    </xf>
    <xf numFmtId="0" fontId="17" fillId="10" borderId="16" xfId="0" applyFont="1" applyFill="1" applyBorder="1" applyAlignment="1">
      <alignment horizontal="center" vertical="center" wrapText="1"/>
    </xf>
    <xf numFmtId="0" fontId="9" fillId="10" borderId="49" xfId="0" applyFont="1" applyFill="1" applyBorder="1" applyAlignment="1">
      <alignment horizontal="center" vertical="center" wrapText="1" readingOrder="1"/>
    </xf>
    <xf numFmtId="0" fontId="9" fillId="10" borderId="21" xfId="0" applyFont="1" applyFill="1" applyBorder="1" applyAlignment="1">
      <alignment horizontal="center" vertical="center" wrapText="1" readingOrder="1"/>
    </xf>
    <xf numFmtId="0" fontId="9" fillId="10" borderId="16" xfId="0" applyFont="1" applyFill="1" applyBorder="1" applyAlignment="1">
      <alignment horizontal="center" vertical="center" wrapText="1" readingOrder="1"/>
    </xf>
    <xf numFmtId="0" fontId="9" fillId="10" borderId="49" xfId="0" applyFont="1" applyFill="1" applyBorder="1" applyAlignment="1">
      <alignment horizontal="center" vertical="center" wrapText="1"/>
    </xf>
    <xf numFmtId="0" fontId="9" fillId="10" borderId="21" xfId="0" applyFont="1" applyFill="1" applyBorder="1" applyAlignment="1">
      <alignment horizontal="center" vertical="center" wrapText="1"/>
    </xf>
    <xf numFmtId="0" fontId="9" fillId="10" borderId="16" xfId="0" applyFont="1" applyFill="1" applyBorder="1" applyAlignment="1">
      <alignment horizontal="center" vertical="center" wrapText="1"/>
    </xf>
    <xf numFmtId="10" fontId="10" fillId="10" borderId="49" xfId="0" applyNumberFormat="1" applyFont="1" applyFill="1" applyBorder="1" applyAlignment="1" applyProtection="1">
      <alignment horizontal="center" vertical="center" wrapText="1"/>
      <protection locked="0"/>
    </xf>
    <xf numFmtId="10" fontId="10" fillId="10" borderId="21" xfId="0" applyNumberFormat="1" applyFont="1" applyFill="1" applyBorder="1" applyAlignment="1" applyProtection="1">
      <alignment horizontal="center" vertical="center" wrapText="1"/>
      <protection locked="0"/>
    </xf>
    <xf numFmtId="10" fontId="10" fillId="10" borderId="16" xfId="0" applyNumberFormat="1" applyFont="1" applyFill="1" applyBorder="1" applyAlignment="1" applyProtection="1">
      <alignment horizontal="center" vertical="center" wrapText="1"/>
      <protection locked="0"/>
    </xf>
    <xf numFmtId="0" fontId="29" fillId="10" borderId="11" xfId="0" applyFont="1" applyFill="1" applyBorder="1" applyAlignment="1">
      <alignment horizontal="left" vertical="center" wrapText="1" readingOrder="1"/>
    </xf>
    <xf numFmtId="0" fontId="29" fillId="10" borderId="23" xfId="0" applyFont="1" applyFill="1" applyBorder="1" applyAlignment="1">
      <alignment horizontal="left" vertical="center" wrapText="1" readingOrder="1"/>
    </xf>
    <xf numFmtId="164" fontId="9" fillId="10" borderId="92" xfId="3" applyNumberFormat="1" applyFont="1" applyFill="1" applyBorder="1" applyAlignment="1">
      <alignment horizontal="center" vertical="center" wrapText="1" readingOrder="1"/>
    </xf>
    <xf numFmtId="164" fontId="9" fillId="10" borderId="90" xfId="3" applyNumberFormat="1" applyFont="1" applyFill="1" applyBorder="1" applyAlignment="1">
      <alignment horizontal="center" vertical="center" wrapText="1" readingOrder="1"/>
    </xf>
    <xf numFmtId="10" fontId="12" fillId="5" borderId="35" xfId="1" applyNumberFormat="1" applyFont="1" applyFill="1" applyBorder="1" applyAlignment="1">
      <alignment horizontal="center" vertical="center"/>
    </xf>
    <xf numFmtId="10" fontId="12" fillId="5" borderId="0" xfId="1" applyNumberFormat="1" applyFont="1" applyFill="1" applyBorder="1" applyAlignment="1">
      <alignment horizontal="center" vertical="center"/>
    </xf>
    <xf numFmtId="10" fontId="12" fillId="5" borderId="33" xfId="1" applyNumberFormat="1" applyFont="1" applyFill="1" applyBorder="1" applyAlignment="1">
      <alignment horizontal="center" vertical="center"/>
    </xf>
    <xf numFmtId="10" fontId="12" fillId="5" borderId="9" xfId="1" applyNumberFormat="1" applyFont="1" applyFill="1" applyBorder="1" applyAlignment="1">
      <alignment horizontal="center" vertical="center"/>
    </xf>
    <xf numFmtId="10" fontId="12" fillId="5" borderId="14" xfId="1" applyNumberFormat="1" applyFont="1" applyFill="1" applyBorder="1" applyAlignment="1">
      <alignment horizontal="center" vertical="center"/>
    </xf>
    <xf numFmtId="10" fontId="12" fillId="5" borderId="32" xfId="1" applyNumberFormat="1" applyFont="1" applyFill="1" applyBorder="1" applyAlignment="1">
      <alignment horizontal="center" vertical="center"/>
    </xf>
    <xf numFmtId="10" fontId="12" fillId="0" borderId="9" xfId="1" applyNumberFormat="1" applyFont="1" applyFill="1" applyBorder="1" applyAlignment="1">
      <alignment horizontal="center" vertical="center"/>
    </xf>
    <xf numFmtId="10" fontId="12" fillId="0" borderId="14" xfId="1" applyNumberFormat="1" applyFont="1" applyFill="1" applyBorder="1" applyAlignment="1">
      <alignment horizontal="center" vertical="center"/>
    </xf>
    <xf numFmtId="10" fontId="12" fillId="0" borderId="32" xfId="1" applyNumberFormat="1" applyFont="1" applyFill="1" applyBorder="1" applyAlignment="1">
      <alignment horizontal="center" vertical="center"/>
    </xf>
    <xf numFmtId="0" fontId="20" fillId="10" borderId="8" xfId="0" applyFont="1" applyFill="1" applyBorder="1" applyAlignment="1">
      <alignment horizontal="center" vertical="center" wrapText="1"/>
    </xf>
    <xf numFmtId="0" fontId="20" fillId="10" borderId="4" xfId="0" applyFont="1" applyFill="1" applyBorder="1" applyAlignment="1">
      <alignment horizontal="center" vertical="center" wrapText="1"/>
    </xf>
    <xf numFmtId="0" fontId="22" fillId="0" borderId="8" xfId="0" applyFont="1" applyBorder="1" applyAlignment="1">
      <alignment horizontal="center" vertical="center" wrapText="1"/>
    </xf>
    <xf numFmtId="0" fontId="22" fillId="0" borderId="18" xfId="0" applyFont="1" applyBorder="1" applyAlignment="1">
      <alignment horizontal="center" vertical="center" wrapText="1"/>
    </xf>
    <xf numFmtId="10" fontId="22" fillId="0" borderId="17" xfId="1" applyNumberFormat="1" applyFont="1" applyFill="1" applyBorder="1" applyAlignment="1">
      <alignment horizontal="center" vertical="center" wrapText="1"/>
    </xf>
    <xf numFmtId="10" fontId="22" fillId="0" borderId="26" xfId="1" applyNumberFormat="1" applyFont="1" applyFill="1" applyBorder="1" applyAlignment="1">
      <alignment horizontal="center" vertical="center" wrapText="1"/>
    </xf>
    <xf numFmtId="10" fontId="22" fillId="0" borderId="30" xfId="1" applyNumberFormat="1" applyFont="1" applyFill="1" applyBorder="1" applyAlignment="1">
      <alignment horizontal="center" vertical="center" wrapText="1"/>
    </xf>
    <xf numFmtId="0" fontId="29" fillId="10" borderId="16" xfId="0" applyFont="1" applyFill="1" applyBorder="1" applyAlignment="1">
      <alignment horizontal="left" vertical="center" wrapText="1" readingOrder="1"/>
    </xf>
    <xf numFmtId="0" fontId="29" fillId="10" borderId="12" xfId="0" applyFont="1" applyFill="1" applyBorder="1" applyAlignment="1">
      <alignment horizontal="left" vertical="center" wrapText="1" readingOrder="1"/>
    </xf>
    <xf numFmtId="164" fontId="9" fillId="10" borderId="94" xfId="3" applyNumberFormat="1" applyFont="1" applyFill="1" applyBorder="1" applyAlignment="1">
      <alignment horizontal="center" vertical="center" wrapText="1" readingOrder="1"/>
    </xf>
    <xf numFmtId="0" fontId="22" fillId="0" borderId="8"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38" fillId="17" borderId="1" xfId="0" applyFont="1" applyFill="1" applyBorder="1" applyAlignment="1">
      <alignment horizontal="center" vertical="center"/>
    </xf>
    <xf numFmtId="0" fontId="38" fillId="17" borderId="2" xfId="0" applyFont="1" applyFill="1" applyBorder="1" applyAlignment="1">
      <alignment horizontal="center" vertical="center"/>
    </xf>
    <xf numFmtId="0" fontId="38" fillId="17" borderId="3" xfId="0" applyFont="1" applyFill="1" applyBorder="1" applyAlignment="1">
      <alignment horizontal="center" vertical="center"/>
    </xf>
    <xf numFmtId="0" fontId="31" fillId="0" borderId="8"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8" xfId="0" applyFont="1" applyFill="1" applyBorder="1" applyAlignment="1">
      <alignment horizontal="center" vertical="center" wrapText="1"/>
    </xf>
    <xf numFmtId="0" fontId="22" fillId="0" borderId="48" xfId="0" applyFont="1" applyFill="1" applyBorder="1" applyAlignment="1">
      <alignment horizontal="center" vertical="center" wrapText="1"/>
    </xf>
    <xf numFmtId="0" fontId="20" fillId="9" borderId="8" xfId="0" applyFont="1" applyFill="1" applyBorder="1" applyAlignment="1">
      <alignment horizontal="center" vertical="center" wrapText="1"/>
    </xf>
    <xf numFmtId="0" fontId="20" fillId="9" borderId="50" xfId="0" applyFont="1" applyFill="1" applyBorder="1" applyAlignment="1">
      <alignment horizontal="center" vertical="center" wrapText="1"/>
    </xf>
    <xf numFmtId="0" fontId="20" fillId="9" borderId="51" xfId="0" applyFont="1" applyFill="1" applyBorder="1" applyAlignment="1">
      <alignment horizontal="center" vertical="center" wrapText="1"/>
    </xf>
    <xf numFmtId="0" fontId="20" fillId="9" borderId="18" xfId="0" applyFont="1" applyFill="1" applyBorder="1" applyAlignment="1">
      <alignment horizontal="center" vertical="center" wrapText="1"/>
    </xf>
    <xf numFmtId="0" fontId="20" fillId="9" borderId="16" xfId="0" applyFont="1" applyFill="1" applyBorder="1" applyAlignment="1">
      <alignment horizontal="center" vertical="center" wrapText="1"/>
    </xf>
    <xf numFmtId="0" fontId="20" fillId="9" borderId="23"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9" borderId="18"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7" fillId="9" borderId="8" xfId="0" applyFont="1" applyFill="1" applyBorder="1" applyAlignment="1">
      <alignment horizontal="center" vertical="center" wrapText="1"/>
    </xf>
    <xf numFmtId="0" fontId="17" fillId="9" borderId="4" xfId="0" applyFont="1" applyFill="1" applyBorder="1" applyAlignment="1">
      <alignment horizontal="center" vertical="center" wrapText="1"/>
    </xf>
    <xf numFmtId="0" fontId="17" fillId="9" borderId="18"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14" xfId="0" applyFont="1" applyFill="1" applyBorder="1" applyAlignment="1">
      <alignment horizontal="center" vertical="center" wrapText="1"/>
    </xf>
    <xf numFmtId="0" fontId="9" fillId="9" borderId="32" xfId="0" applyFont="1" applyFill="1" applyBorder="1" applyAlignment="1">
      <alignment horizontal="center" vertical="center" wrapText="1"/>
    </xf>
    <xf numFmtId="0" fontId="9" fillId="9" borderId="7" xfId="0" applyFont="1" applyFill="1" applyBorder="1" applyAlignment="1">
      <alignment horizontal="left" vertical="center" wrapText="1"/>
    </xf>
    <xf numFmtId="0" fontId="17" fillId="9" borderId="12" xfId="0" applyFont="1" applyFill="1" applyBorder="1" applyAlignment="1">
      <alignment horizontal="center" vertical="center" wrapText="1"/>
    </xf>
    <xf numFmtId="0" fontId="9" fillId="9" borderId="12" xfId="0" applyFont="1" applyFill="1" applyBorder="1" applyAlignment="1">
      <alignment horizontal="center" vertical="center" wrapText="1"/>
    </xf>
    <xf numFmtId="10" fontId="9" fillId="9" borderId="12" xfId="0" applyNumberFormat="1" applyFont="1" applyFill="1" applyBorder="1" applyAlignment="1">
      <alignment horizontal="center" vertical="center" wrapText="1"/>
    </xf>
    <xf numFmtId="0" fontId="9" fillId="9" borderId="53" xfId="0" applyFont="1" applyFill="1" applyBorder="1" applyAlignment="1">
      <alignment horizontal="left" vertical="center" wrapText="1"/>
    </xf>
    <xf numFmtId="164" fontId="9" fillId="9" borderId="19" xfId="3" applyNumberFormat="1" applyFont="1" applyFill="1" applyBorder="1" applyAlignment="1">
      <alignment horizontal="center" vertical="center" wrapText="1"/>
    </xf>
    <xf numFmtId="10" fontId="12" fillId="5" borderId="17" xfId="3" applyNumberFormat="1" applyFont="1" applyFill="1" applyBorder="1" applyAlignment="1">
      <alignment horizontal="center" vertical="center"/>
    </xf>
    <xf numFmtId="10" fontId="12" fillId="5" borderId="30" xfId="3" applyNumberFormat="1" applyFont="1" applyFill="1" applyBorder="1" applyAlignment="1">
      <alignment horizontal="center" vertical="center"/>
    </xf>
    <xf numFmtId="10" fontId="12" fillId="5" borderId="8" xfId="3" applyNumberFormat="1" applyFont="1" applyFill="1" applyBorder="1" applyAlignment="1">
      <alignment horizontal="center" vertical="center"/>
    </xf>
    <xf numFmtId="10" fontId="12" fillId="5" borderId="18" xfId="3" applyNumberFormat="1" applyFont="1" applyFill="1" applyBorder="1" applyAlignment="1">
      <alignment horizontal="center" vertical="center"/>
    </xf>
    <xf numFmtId="0" fontId="9" fillId="9" borderId="49" xfId="0" applyFont="1" applyFill="1" applyBorder="1" applyAlignment="1">
      <alignment horizontal="left" vertical="center" wrapText="1"/>
    </xf>
    <xf numFmtId="0" fontId="9" fillId="9" borderId="21" xfId="0" applyFont="1" applyFill="1" applyBorder="1" applyAlignment="1">
      <alignment horizontal="left" vertical="center" wrapText="1"/>
    </xf>
    <xf numFmtId="164" fontId="9" fillId="9" borderId="127" xfId="3" applyNumberFormat="1" applyFont="1" applyFill="1" applyBorder="1" applyAlignment="1">
      <alignment horizontal="center" vertical="center" wrapText="1"/>
    </xf>
    <xf numFmtId="164" fontId="9" fillId="9" borderId="22" xfId="3" applyNumberFormat="1" applyFont="1" applyFill="1" applyBorder="1" applyAlignment="1">
      <alignment horizontal="center" vertical="center" wrapText="1"/>
    </xf>
    <xf numFmtId="0" fontId="10" fillId="9" borderId="9"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10" fillId="9" borderId="32" xfId="0" applyFont="1" applyFill="1" applyBorder="1" applyAlignment="1">
      <alignment horizontal="center" vertical="center" wrapText="1"/>
    </xf>
    <xf numFmtId="0" fontId="9" fillId="9" borderId="49"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9" fillId="9" borderId="63" xfId="0" applyFont="1" applyFill="1" applyBorder="1" applyAlignment="1">
      <alignment horizontal="center" vertical="center" wrapText="1"/>
    </xf>
    <xf numFmtId="10" fontId="9" fillId="9" borderId="49" xfId="0" applyNumberFormat="1" applyFont="1" applyFill="1" applyBorder="1" applyAlignment="1" applyProtection="1">
      <alignment horizontal="center" vertical="center" wrapText="1"/>
      <protection locked="0"/>
    </xf>
    <xf numFmtId="10" fontId="9" fillId="9" borderId="21" xfId="0" applyNumberFormat="1" applyFont="1" applyFill="1" applyBorder="1" applyAlignment="1" applyProtection="1">
      <alignment horizontal="center" vertical="center" wrapText="1"/>
      <protection locked="0"/>
    </xf>
    <xf numFmtId="10" fontId="9" fillId="9" borderId="63" xfId="0" applyNumberFormat="1" applyFont="1" applyFill="1" applyBorder="1" applyAlignment="1" applyProtection="1">
      <alignment horizontal="center" vertical="center" wrapText="1"/>
      <protection locked="0"/>
    </xf>
    <xf numFmtId="10" fontId="12" fillId="0" borderId="17" xfId="3" applyNumberFormat="1" applyFont="1" applyFill="1" applyBorder="1" applyAlignment="1">
      <alignment horizontal="center" vertical="center"/>
    </xf>
    <xf numFmtId="10" fontId="12" fillId="0" borderId="30" xfId="3" applyNumberFormat="1" applyFont="1" applyFill="1" applyBorder="1" applyAlignment="1">
      <alignment horizontal="center" vertical="center"/>
    </xf>
    <xf numFmtId="0" fontId="20" fillId="9" borderId="12" xfId="0" applyFont="1" applyFill="1" applyBorder="1" applyAlignment="1">
      <alignment horizontal="center" vertical="center" wrapText="1"/>
    </xf>
    <xf numFmtId="10" fontId="12" fillId="5" borderId="35" xfId="3" applyNumberFormat="1" applyFont="1" applyFill="1" applyBorder="1" applyAlignment="1">
      <alignment horizontal="center" vertical="center"/>
    </xf>
    <xf numFmtId="10" fontId="12" fillId="5" borderId="0" xfId="3" applyNumberFormat="1" applyFont="1" applyFill="1" applyBorder="1" applyAlignment="1">
      <alignment horizontal="center" vertical="center"/>
    </xf>
    <xf numFmtId="10" fontId="12" fillId="5" borderId="33" xfId="3" applyNumberFormat="1" applyFont="1" applyFill="1" applyBorder="1" applyAlignment="1">
      <alignment horizontal="center" vertical="center"/>
    </xf>
    <xf numFmtId="10" fontId="12" fillId="5" borderId="9" xfId="3" applyNumberFormat="1" applyFont="1" applyFill="1" applyBorder="1" applyAlignment="1">
      <alignment horizontal="center" vertical="center"/>
    </xf>
    <xf numFmtId="10" fontId="12" fillId="5" borderId="14" xfId="3" applyNumberFormat="1" applyFont="1" applyFill="1" applyBorder="1" applyAlignment="1">
      <alignment horizontal="center" vertical="center"/>
    </xf>
    <xf numFmtId="10" fontId="12" fillId="5" borderId="32" xfId="3" applyNumberFormat="1" applyFont="1" applyFill="1" applyBorder="1" applyAlignment="1">
      <alignment horizontal="center" vertical="center"/>
    </xf>
    <xf numFmtId="10" fontId="12" fillId="0" borderId="9" xfId="3" applyNumberFormat="1" applyFont="1" applyFill="1" applyBorder="1" applyAlignment="1">
      <alignment horizontal="center" vertical="center"/>
    </xf>
    <xf numFmtId="10" fontId="12" fillId="0" borderId="14" xfId="3" applyNumberFormat="1" applyFont="1" applyFill="1" applyBorder="1" applyAlignment="1">
      <alignment horizontal="center" vertical="center"/>
    </xf>
    <xf numFmtId="10" fontId="12" fillId="0" borderId="32" xfId="3" applyNumberFormat="1" applyFont="1" applyFill="1" applyBorder="1" applyAlignment="1">
      <alignment horizontal="center" vertical="center"/>
    </xf>
    <xf numFmtId="0" fontId="9" fillId="9" borderId="15" xfId="0" applyFont="1" applyFill="1" applyBorder="1" applyAlignment="1">
      <alignment horizontal="left" vertical="center" wrapText="1"/>
    </xf>
    <xf numFmtId="164" fontId="9" fillId="9" borderId="94" xfId="3" applyNumberFormat="1" applyFont="1" applyFill="1" applyBorder="1" applyAlignment="1">
      <alignment horizontal="center" vertical="center" wrapText="1"/>
    </xf>
    <xf numFmtId="0" fontId="9" fillId="9" borderId="66" xfId="0" applyFont="1" applyFill="1" applyBorder="1" applyAlignment="1">
      <alignment horizontal="left" vertical="top" wrapText="1"/>
    </xf>
    <xf numFmtId="0" fontId="9" fillId="9" borderId="20" xfId="0" applyFont="1" applyFill="1" applyBorder="1" applyAlignment="1">
      <alignment horizontal="left" vertical="top" wrapText="1"/>
    </xf>
    <xf numFmtId="0" fontId="9" fillId="9" borderId="67" xfId="0" applyFont="1" applyFill="1" applyBorder="1" applyAlignment="1">
      <alignment horizontal="left" vertical="top" wrapText="1"/>
    </xf>
    <xf numFmtId="0" fontId="17" fillId="9" borderId="49" xfId="0" applyFont="1" applyFill="1" applyBorder="1" applyAlignment="1">
      <alignment horizontal="center" vertical="center" wrapText="1"/>
    </xf>
    <xf numFmtId="0" fontId="17" fillId="9" borderId="21" xfId="0" applyFont="1" applyFill="1" applyBorder="1" applyAlignment="1">
      <alignment horizontal="center" vertical="center" wrapText="1"/>
    </xf>
    <xf numFmtId="0" fontId="17" fillId="9" borderId="63" xfId="0" applyFont="1" applyFill="1" applyBorder="1" applyAlignment="1">
      <alignment horizontal="center" vertical="center" wrapText="1"/>
    </xf>
    <xf numFmtId="164" fontId="9" fillId="12" borderId="94" xfId="3" applyNumberFormat="1" applyFont="1" applyFill="1" applyBorder="1" applyAlignment="1">
      <alignment horizontal="center" vertical="center" wrapText="1"/>
    </xf>
    <xf numFmtId="164" fontId="9" fillId="12" borderId="93" xfId="3" applyNumberFormat="1" applyFont="1" applyFill="1" applyBorder="1" applyAlignment="1">
      <alignment horizontal="center" vertical="center" wrapText="1"/>
    </xf>
    <xf numFmtId="1" fontId="10" fillId="21" borderId="49" xfId="0" applyNumberFormat="1" applyFont="1" applyFill="1" applyBorder="1" applyAlignment="1">
      <alignment horizontal="center" vertical="center" wrapText="1"/>
    </xf>
    <xf numFmtId="1" fontId="10" fillId="21" borderId="21" xfId="0" applyNumberFormat="1" applyFont="1" applyFill="1" applyBorder="1" applyAlignment="1">
      <alignment horizontal="center" vertical="center" wrapText="1"/>
    </xf>
    <xf numFmtId="1" fontId="10" fillId="21" borderId="63" xfId="0" applyNumberFormat="1" applyFont="1" applyFill="1" applyBorder="1" applyAlignment="1">
      <alignment horizontal="center" vertical="center" wrapText="1"/>
    </xf>
    <xf numFmtId="10" fontId="10" fillId="21" borderId="49" xfId="0" applyNumberFormat="1" applyFont="1" applyFill="1" applyBorder="1" applyAlignment="1" applyProtection="1">
      <alignment horizontal="center" vertical="center" wrapText="1"/>
      <protection locked="0"/>
    </xf>
    <xf numFmtId="10" fontId="10" fillId="21" borderId="21" xfId="0" applyNumberFormat="1" applyFont="1" applyFill="1" applyBorder="1" applyAlignment="1" applyProtection="1">
      <alignment horizontal="center" vertical="center" wrapText="1"/>
      <protection locked="0"/>
    </xf>
    <xf numFmtId="10" fontId="10" fillId="21" borderId="63" xfId="0" applyNumberFormat="1" applyFont="1" applyFill="1" applyBorder="1" applyAlignment="1" applyProtection="1">
      <alignment horizontal="center" vertical="center" wrapText="1"/>
      <protection locked="0"/>
    </xf>
    <xf numFmtId="0" fontId="10" fillId="21" borderId="49" xfId="0" applyFont="1" applyFill="1" applyBorder="1" applyAlignment="1">
      <alignment horizontal="left" vertical="center" wrapText="1"/>
    </xf>
    <xf numFmtId="0" fontId="10" fillId="21" borderId="21" xfId="0" applyFont="1" applyFill="1" applyBorder="1" applyAlignment="1">
      <alignment horizontal="left" vertical="center" wrapText="1"/>
    </xf>
    <xf numFmtId="1" fontId="10" fillId="21" borderId="6" xfId="0" applyNumberFormat="1" applyFont="1" applyFill="1" applyBorder="1" applyAlignment="1">
      <alignment horizontal="left" vertical="center" wrapText="1"/>
    </xf>
    <xf numFmtId="1" fontId="10" fillId="21" borderId="7" xfId="0" applyNumberFormat="1" applyFont="1" applyFill="1" applyBorder="1" applyAlignment="1">
      <alignment horizontal="left" vertical="center" wrapText="1"/>
    </xf>
    <xf numFmtId="1" fontId="10" fillId="21" borderId="5" xfId="0" applyNumberFormat="1" applyFont="1" applyFill="1" applyBorder="1" applyAlignment="1">
      <alignment horizontal="left" vertical="center" wrapText="1"/>
    </xf>
    <xf numFmtId="1" fontId="17" fillId="21" borderId="11" xfId="0" applyNumberFormat="1" applyFont="1" applyFill="1" applyBorder="1" applyAlignment="1">
      <alignment horizontal="center" vertical="center" wrapText="1"/>
    </xf>
    <xf numFmtId="1" fontId="17" fillId="21" borderId="12" xfId="0" applyNumberFormat="1" applyFont="1" applyFill="1" applyBorder="1" applyAlignment="1">
      <alignment horizontal="center" vertical="center" wrapText="1"/>
    </xf>
    <xf numFmtId="1" fontId="17" fillId="21" borderId="10" xfId="0" applyNumberFormat="1" applyFont="1" applyFill="1" applyBorder="1" applyAlignment="1">
      <alignment horizontal="center" vertical="center" wrapText="1"/>
    </xf>
    <xf numFmtId="1" fontId="10" fillId="21" borderId="11" xfId="0" applyNumberFormat="1" applyFont="1" applyFill="1" applyBorder="1" applyAlignment="1">
      <alignment horizontal="center" vertical="center" wrapText="1"/>
    </xf>
    <xf numFmtId="1" fontId="10" fillId="21" borderId="12" xfId="0" applyNumberFormat="1" applyFont="1" applyFill="1" applyBorder="1" applyAlignment="1">
      <alignment horizontal="center" vertical="center" wrapText="1"/>
    </xf>
    <xf numFmtId="1" fontId="10" fillId="21" borderId="10" xfId="0" applyNumberFormat="1" applyFont="1" applyFill="1" applyBorder="1" applyAlignment="1">
      <alignment horizontal="center" vertical="center" wrapText="1"/>
    </xf>
    <xf numFmtId="10" fontId="10" fillId="21" borderId="11" xfId="0" applyNumberFormat="1" applyFont="1" applyFill="1" applyBorder="1" applyAlignment="1" applyProtection="1">
      <alignment horizontal="center" vertical="center" wrapText="1"/>
      <protection locked="0"/>
    </xf>
    <xf numFmtId="10" fontId="10" fillId="21" borderId="12" xfId="0" applyNumberFormat="1" applyFont="1" applyFill="1" applyBorder="1" applyAlignment="1" applyProtection="1">
      <alignment horizontal="center" vertical="center" wrapText="1"/>
      <protection locked="0"/>
    </xf>
    <xf numFmtId="10" fontId="10" fillId="21" borderId="10" xfId="0" applyNumberFormat="1" applyFont="1" applyFill="1" applyBorder="1" applyAlignment="1" applyProtection="1">
      <alignment horizontal="center" vertical="center" wrapText="1"/>
      <protection locked="0"/>
    </xf>
    <xf numFmtId="0" fontId="10" fillId="21" borderId="11" xfId="0" applyFont="1" applyFill="1" applyBorder="1" applyAlignment="1">
      <alignment horizontal="left" vertical="center" wrapText="1"/>
    </xf>
    <xf numFmtId="0" fontId="10" fillId="21" borderId="46" xfId="0" applyFont="1" applyFill="1" applyBorder="1" applyAlignment="1">
      <alignment horizontal="left" vertical="center" wrapText="1"/>
    </xf>
    <xf numFmtId="164" fontId="10" fillId="21" borderId="37" xfId="3" applyNumberFormat="1" applyFont="1" applyFill="1" applyBorder="1" applyAlignment="1">
      <alignment horizontal="center" vertical="center" wrapText="1"/>
    </xf>
    <xf numFmtId="164" fontId="10" fillId="21" borderId="117" xfId="3" applyNumberFormat="1" applyFont="1" applyFill="1" applyBorder="1" applyAlignment="1">
      <alignment horizontal="center" vertical="center" wrapText="1"/>
    </xf>
    <xf numFmtId="0" fontId="9" fillId="23" borderId="49" xfId="0" applyFont="1" applyFill="1" applyBorder="1" applyAlignment="1">
      <alignment horizontal="center" vertical="center" wrapText="1"/>
    </xf>
    <xf numFmtId="0" fontId="9" fillId="23" borderId="21" xfId="0" applyFont="1" applyFill="1" applyBorder="1" applyAlignment="1">
      <alignment horizontal="center" vertical="center" wrapText="1"/>
    </xf>
    <xf numFmtId="0" fontId="9" fillId="23" borderId="63" xfId="0" applyFont="1" applyFill="1" applyBorder="1" applyAlignment="1">
      <alignment horizontal="center" vertical="center" wrapText="1"/>
    </xf>
    <xf numFmtId="10" fontId="10" fillId="23" borderId="11" xfId="1" applyNumberFormat="1" applyFont="1" applyFill="1" applyBorder="1" applyAlignment="1" applyProtection="1">
      <alignment horizontal="center" vertical="center" wrapText="1"/>
      <protection locked="0"/>
    </xf>
    <xf numFmtId="10" fontId="10" fillId="23" borderId="12" xfId="1" applyNumberFormat="1" applyFont="1" applyFill="1" applyBorder="1" applyAlignment="1" applyProtection="1">
      <alignment horizontal="center" vertical="center" wrapText="1"/>
      <protection locked="0"/>
    </xf>
    <xf numFmtId="10" fontId="10" fillId="23" borderId="10" xfId="1" applyNumberFormat="1" applyFont="1" applyFill="1" applyBorder="1" applyAlignment="1" applyProtection="1">
      <alignment horizontal="center" vertical="center" wrapText="1"/>
      <protection locked="0"/>
    </xf>
    <xf numFmtId="0" fontId="9" fillId="23" borderId="49" xfId="0" applyFont="1" applyFill="1" applyBorder="1" applyAlignment="1">
      <alignment horizontal="left" vertical="center" wrapText="1"/>
    </xf>
    <xf numFmtId="0" fontId="9" fillId="23" borderId="21" xfId="0" applyFont="1" applyFill="1" applyBorder="1" applyAlignment="1">
      <alignment horizontal="left" vertical="center" wrapText="1"/>
    </xf>
    <xf numFmtId="0" fontId="9" fillId="23" borderId="63" xfId="0" applyFont="1" applyFill="1" applyBorder="1" applyAlignment="1">
      <alignment horizontal="left" vertical="center" wrapText="1"/>
    </xf>
    <xf numFmtId="164" fontId="9" fillId="23" borderId="90" xfId="3" applyNumberFormat="1" applyFont="1" applyFill="1" applyBorder="1" applyAlignment="1">
      <alignment horizontal="center" vertical="center" wrapText="1"/>
    </xf>
    <xf numFmtId="164" fontId="9" fillId="23" borderId="91" xfId="3" applyNumberFormat="1" applyFont="1" applyFill="1" applyBorder="1" applyAlignment="1">
      <alignment horizontal="center" vertical="center" wrapText="1"/>
    </xf>
    <xf numFmtId="0" fontId="9" fillId="9" borderId="63" xfId="0" applyFont="1" applyFill="1" applyBorder="1" applyAlignment="1">
      <alignment horizontal="left" vertical="center" wrapText="1"/>
    </xf>
    <xf numFmtId="0" fontId="9" fillId="9" borderId="60" xfId="0" applyFont="1" applyFill="1" applyBorder="1" applyAlignment="1">
      <alignment horizontal="left" vertical="center" wrapText="1"/>
    </xf>
    <xf numFmtId="164" fontId="9" fillId="9" borderId="41" xfId="3" applyNumberFormat="1" applyFont="1" applyFill="1" applyBorder="1" applyAlignment="1">
      <alignment horizontal="center" vertical="center" wrapText="1"/>
    </xf>
    <xf numFmtId="0" fontId="9" fillId="9" borderId="6" xfId="0" applyFont="1" applyFill="1" applyBorder="1" applyAlignment="1">
      <alignment horizontal="left" vertical="center" wrapText="1"/>
    </xf>
    <xf numFmtId="0" fontId="9" fillId="9" borderId="5" xfId="0" applyFont="1" applyFill="1" applyBorder="1" applyAlignment="1">
      <alignment horizontal="left" vertical="center" wrapText="1"/>
    </xf>
    <xf numFmtId="0" fontId="17" fillId="9" borderId="11" xfId="0" applyFont="1" applyFill="1" applyBorder="1" applyAlignment="1">
      <alignment horizontal="center" vertical="center" wrapText="1"/>
    </xf>
    <xf numFmtId="0" fontId="17" fillId="9" borderId="10" xfId="0" applyFont="1" applyFill="1" applyBorder="1" applyAlignment="1">
      <alignment horizontal="center" vertical="center" wrapText="1"/>
    </xf>
    <xf numFmtId="0" fontId="9" fillId="9" borderId="11" xfId="0" applyFont="1" applyFill="1" applyBorder="1" applyAlignment="1">
      <alignment horizontal="center" vertical="center" wrapText="1"/>
    </xf>
    <xf numFmtId="0" fontId="9" fillId="9" borderId="10" xfId="0" applyFont="1" applyFill="1" applyBorder="1" applyAlignment="1">
      <alignment horizontal="center" vertical="center" wrapText="1"/>
    </xf>
    <xf numFmtId="10" fontId="9" fillId="9" borderId="11" xfId="0" applyNumberFormat="1" applyFont="1" applyFill="1" applyBorder="1" applyAlignment="1" applyProtection="1">
      <alignment horizontal="center" vertical="center" wrapText="1"/>
      <protection locked="0"/>
    </xf>
    <xf numFmtId="10" fontId="9" fillId="9" borderId="12" xfId="0" applyNumberFormat="1" applyFont="1" applyFill="1" applyBorder="1" applyAlignment="1" applyProtection="1">
      <alignment horizontal="center" vertical="center" wrapText="1"/>
      <protection locked="0"/>
    </xf>
    <xf numFmtId="10" fontId="9" fillId="9" borderId="10" xfId="0" applyNumberFormat="1" applyFont="1" applyFill="1" applyBorder="1" applyAlignment="1" applyProtection="1">
      <alignment horizontal="center" vertical="center" wrapText="1"/>
      <protection locked="0"/>
    </xf>
    <xf numFmtId="0" fontId="17" fillId="9" borderId="37" xfId="0" applyFont="1" applyFill="1" applyBorder="1" applyAlignment="1">
      <alignment horizontal="center" vertical="center" wrapText="1"/>
    </xf>
    <xf numFmtId="0" fontId="17" fillId="9" borderId="19" xfId="0" applyFont="1" applyFill="1" applyBorder="1" applyAlignment="1">
      <alignment horizontal="center" vertical="center" wrapText="1"/>
    </xf>
    <xf numFmtId="0" fontId="17" fillId="9" borderId="41" xfId="0" applyFont="1" applyFill="1" applyBorder="1" applyAlignment="1">
      <alignment horizontal="center" vertical="center" wrapText="1"/>
    </xf>
    <xf numFmtId="0" fontId="20" fillId="16" borderId="8" xfId="0" applyFont="1" applyFill="1" applyBorder="1" applyAlignment="1">
      <alignment horizontal="center" vertical="center" textRotation="90" wrapText="1" readingOrder="1"/>
    </xf>
    <xf numFmtId="0" fontId="20" fillId="16" borderId="4" xfId="0" applyFont="1" applyFill="1" applyBorder="1" applyAlignment="1">
      <alignment horizontal="center" vertical="center" textRotation="90" wrapText="1" readingOrder="1"/>
    </xf>
    <xf numFmtId="0" fontId="20" fillId="16" borderId="18" xfId="0" applyFont="1" applyFill="1" applyBorder="1" applyAlignment="1">
      <alignment horizontal="center" vertical="center" textRotation="90" wrapText="1" readingOrder="1"/>
    </xf>
    <xf numFmtId="10" fontId="9" fillId="12" borderId="8" xfId="0" applyNumberFormat="1" applyFont="1" applyFill="1" applyBorder="1" applyAlignment="1">
      <alignment horizontal="center" vertical="center" wrapText="1"/>
    </xf>
    <xf numFmtId="10" fontId="9" fillId="12" borderId="4" xfId="0" applyNumberFormat="1" applyFont="1" applyFill="1" applyBorder="1" applyAlignment="1">
      <alignment horizontal="center" vertical="center" wrapText="1"/>
    </xf>
    <xf numFmtId="10" fontId="9" fillId="12" borderId="18" xfId="0" applyNumberFormat="1" applyFont="1" applyFill="1" applyBorder="1" applyAlignment="1">
      <alignment horizontal="center" vertical="center" wrapText="1"/>
    </xf>
    <xf numFmtId="0" fontId="9" fillId="23" borderId="16" xfId="0" applyFont="1" applyFill="1" applyBorder="1" applyAlignment="1">
      <alignment horizontal="left" vertical="center" wrapText="1"/>
    </xf>
    <xf numFmtId="0" fontId="9" fillId="23" borderId="12" xfId="0" applyFont="1" applyFill="1" applyBorder="1" applyAlignment="1">
      <alignment horizontal="left" vertical="center" wrapText="1"/>
    </xf>
    <xf numFmtId="164" fontId="9" fillId="23" borderId="94" xfId="3" applyNumberFormat="1" applyFont="1" applyFill="1" applyBorder="1" applyAlignment="1">
      <alignment horizontal="center" vertical="center" wrapText="1"/>
    </xf>
    <xf numFmtId="164" fontId="9" fillId="23" borderId="19" xfId="3" applyNumberFormat="1" applyFont="1" applyFill="1" applyBorder="1" applyAlignment="1">
      <alignment horizontal="center" vertical="center" wrapText="1"/>
    </xf>
    <xf numFmtId="0" fontId="9" fillId="9" borderId="57" xfId="0" applyFont="1" applyFill="1" applyBorder="1" applyAlignment="1">
      <alignment horizontal="left" vertical="center" wrapText="1"/>
    </xf>
    <xf numFmtId="164" fontId="9" fillId="9" borderId="37" xfId="3" applyNumberFormat="1" applyFont="1" applyFill="1" applyBorder="1" applyAlignment="1">
      <alignment horizontal="center" vertical="center" wrapText="1"/>
    </xf>
    <xf numFmtId="164" fontId="9" fillId="9" borderId="93" xfId="3" applyNumberFormat="1" applyFont="1" applyFill="1" applyBorder="1" applyAlignment="1">
      <alignment horizontal="center" vertical="center" wrapText="1"/>
    </xf>
    <xf numFmtId="0" fontId="9" fillId="9" borderId="85" xfId="0" applyFont="1" applyFill="1" applyBorder="1" applyAlignment="1">
      <alignment horizontal="left" vertical="center" wrapText="1"/>
    </xf>
    <xf numFmtId="0" fontId="16" fillId="16" borderId="8" xfId="0" applyFont="1" applyFill="1" applyBorder="1" applyAlignment="1">
      <alignment horizontal="center" vertical="center" wrapText="1" readingOrder="1"/>
    </xf>
    <xf numFmtId="0" fontId="16" fillId="16" borderId="4" xfId="0" applyFont="1" applyFill="1" applyBorder="1" applyAlignment="1">
      <alignment horizontal="center" vertical="center" wrapText="1" readingOrder="1"/>
    </xf>
    <xf numFmtId="0" fontId="10" fillId="16" borderId="8" xfId="0" applyFont="1" applyFill="1" applyBorder="1" applyAlignment="1">
      <alignment horizontal="center" vertical="center" wrapText="1" readingOrder="1"/>
    </xf>
    <xf numFmtId="0" fontId="10" fillId="16" borderId="4" xfId="0" applyFont="1" applyFill="1" applyBorder="1" applyAlignment="1">
      <alignment horizontal="center" vertical="center" wrapText="1" readingOrder="1"/>
    </xf>
    <xf numFmtId="0" fontId="10" fillId="16" borderId="18" xfId="0" applyFont="1" applyFill="1" applyBorder="1" applyAlignment="1">
      <alignment horizontal="center" vertical="center" wrapText="1" readingOrder="1"/>
    </xf>
    <xf numFmtId="0" fontId="17" fillId="16" borderId="8" xfId="0" applyFont="1" applyFill="1" applyBorder="1" applyAlignment="1">
      <alignment horizontal="center" vertical="center" wrapText="1" readingOrder="1"/>
    </xf>
    <xf numFmtId="0" fontId="17" fillId="16" borderId="4" xfId="0" applyFont="1" applyFill="1" applyBorder="1" applyAlignment="1">
      <alignment horizontal="center" vertical="center" wrapText="1" readingOrder="1"/>
    </xf>
    <xf numFmtId="0" fontId="17" fillId="16" borderId="18" xfId="0" applyFont="1" applyFill="1" applyBorder="1" applyAlignment="1">
      <alignment horizontal="center" vertical="center" wrapText="1" readingOrder="1"/>
    </xf>
    <xf numFmtId="0" fontId="17" fillId="16" borderId="8" xfId="0" applyFont="1" applyFill="1" applyBorder="1" applyAlignment="1">
      <alignment horizontal="center" vertical="center" wrapText="1"/>
    </xf>
    <xf numFmtId="0" fontId="17" fillId="16" borderId="4" xfId="0" applyFont="1" applyFill="1" applyBorder="1" applyAlignment="1">
      <alignment horizontal="center" vertical="center" wrapText="1"/>
    </xf>
    <xf numFmtId="0" fontId="10" fillId="16" borderId="6" xfId="0" applyFont="1" applyFill="1" applyBorder="1" applyAlignment="1">
      <alignment horizontal="left" vertical="center" wrapText="1" readingOrder="1"/>
    </xf>
    <xf numFmtId="0" fontId="10" fillId="16" borderId="7" xfId="0" applyFont="1" applyFill="1" applyBorder="1" applyAlignment="1">
      <alignment horizontal="left" vertical="center" wrapText="1" readingOrder="1"/>
    </xf>
    <xf numFmtId="0" fontId="10" fillId="16" borderId="5" xfId="0" applyFont="1" applyFill="1" applyBorder="1" applyAlignment="1">
      <alignment horizontal="left" vertical="center" wrapText="1" readingOrder="1"/>
    </xf>
    <xf numFmtId="0" fontId="17" fillId="16" borderId="11" xfId="0" applyFont="1" applyFill="1" applyBorder="1" applyAlignment="1">
      <alignment horizontal="center" vertical="center" wrapText="1" readingOrder="1"/>
    </xf>
    <xf numFmtId="0" fontId="17" fillId="16" borderId="12" xfId="0" applyFont="1" applyFill="1" applyBorder="1" applyAlignment="1">
      <alignment horizontal="center" vertical="center" wrapText="1" readingOrder="1"/>
    </xf>
    <xf numFmtId="0" fontId="17" fillId="16" borderId="10" xfId="0" applyFont="1" applyFill="1" applyBorder="1" applyAlignment="1">
      <alignment horizontal="center" vertical="center" wrapText="1" readingOrder="1"/>
    </xf>
    <xf numFmtId="0" fontId="10" fillId="16" borderId="11" xfId="0" applyFont="1" applyFill="1" applyBorder="1" applyAlignment="1">
      <alignment horizontal="center" vertical="center" wrapText="1" readingOrder="1"/>
    </xf>
    <xf numFmtId="0" fontId="10" fillId="16" borderId="12" xfId="0" applyFont="1" applyFill="1" applyBorder="1" applyAlignment="1">
      <alignment horizontal="center" vertical="center" wrapText="1" readingOrder="1"/>
    </xf>
    <xf numFmtId="0" fontId="10" fillId="16" borderId="10" xfId="0" applyFont="1" applyFill="1" applyBorder="1" applyAlignment="1">
      <alignment horizontal="center" vertical="center" wrapText="1" readingOrder="1"/>
    </xf>
    <xf numFmtId="10" fontId="10" fillId="16" borderId="11" xfId="0" applyNumberFormat="1" applyFont="1" applyFill="1" applyBorder="1" applyAlignment="1" applyProtection="1">
      <alignment horizontal="center" vertical="center" wrapText="1" readingOrder="1"/>
      <protection locked="0"/>
    </xf>
    <xf numFmtId="10" fontId="10" fillId="16" borderId="12" xfId="0" applyNumberFormat="1" applyFont="1" applyFill="1" applyBorder="1" applyAlignment="1" applyProtection="1">
      <alignment horizontal="center" vertical="center" wrapText="1" readingOrder="1"/>
      <protection locked="0"/>
    </xf>
    <xf numFmtId="10" fontId="10" fillId="16" borderId="10" xfId="0" applyNumberFormat="1" applyFont="1" applyFill="1" applyBorder="1" applyAlignment="1" applyProtection="1">
      <alignment horizontal="center" vertical="center" wrapText="1" readingOrder="1"/>
      <protection locked="0"/>
    </xf>
    <xf numFmtId="0" fontId="10" fillId="16" borderId="11" xfId="0" applyFont="1" applyFill="1" applyBorder="1" applyAlignment="1">
      <alignment horizontal="left" vertical="center" wrapText="1"/>
    </xf>
    <xf numFmtId="0" fontId="10" fillId="16" borderId="23" xfId="0" applyFont="1" applyFill="1" applyBorder="1" applyAlignment="1">
      <alignment horizontal="left" vertical="center" wrapText="1"/>
    </xf>
    <xf numFmtId="164" fontId="9" fillId="16" borderId="92" xfId="3" applyNumberFormat="1" applyFont="1" applyFill="1" applyBorder="1" applyAlignment="1">
      <alignment horizontal="center" vertical="center" wrapText="1"/>
    </xf>
    <xf numFmtId="164" fontId="9" fillId="16" borderId="90" xfId="3" applyNumberFormat="1" applyFont="1" applyFill="1" applyBorder="1" applyAlignment="1">
      <alignment horizontal="center" vertical="center" wrapText="1"/>
    </xf>
    <xf numFmtId="0" fontId="10" fillId="16" borderId="10" xfId="0" applyFont="1" applyFill="1" applyBorder="1" applyAlignment="1">
      <alignment horizontal="left" vertical="center" wrapText="1"/>
    </xf>
    <xf numFmtId="164" fontId="10" fillId="16" borderId="90" xfId="3" applyNumberFormat="1" applyFont="1" applyFill="1" applyBorder="1" applyAlignment="1">
      <alignment horizontal="center" vertical="center" wrapText="1"/>
    </xf>
    <xf numFmtId="164" fontId="9" fillId="16" borderId="85" xfId="3" applyNumberFormat="1" applyFont="1" applyFill="1" applyBorder="1" applyAlignment="1">
      <alignment horizontal="left" vertical="center" wrapText="1"/>
    </xf>
    <xf numFmtId="0" fontId="17" fillId="16" borderId="11" xfId="0" applyFont="1" applyFill="1" applyBorder="1" applyAlignment="1">
      <alignment horizontal="center" vertical="center"/>
    </xf>
    <xf numFmtId="0" fontId="17" fillId="16" borderId="12" xfId="0" applyFont="1" applyFill="1" applyBorder="1" applyAlignment="1">
      <alignment horizontal="center" vertical="center"/>
    </xf>
    <xf numFmtId="0" fontId="17" fillId="16" borderId="10" xfId="0" applyFont="1" applyFill="1" applyBorder="1" applyAlignment="1">
      <alignment horizontal="center" vertical="center"/>
    </xf>
    <xf numFmtId="164" fontId="9" fillId="16" borderId="92" xfId="1" applyNumberFormat="1" applyFont="1" applyFill="1" applyBorder="1" applyAlignment="1">
      <alignment horizontal="center" vertical="center" wrapText="1"/>
    </xf>
    <xf numFmtId="164" fontId="9" fillId="16" borderId="91" xfId="1" applyNumberFormat="1" applyFont="1" applyFill="1" applyBorder="1" applyAlignment="1">
      <alignment horizontal="center" vertical="center" wrapText="1"/>
    </xf>
    <xf numFmtId="164" fontId="9" fillId="16" borderId="84" xfId="3" applyNumberFormat="1" applyFont="1" applyFill="1" applyBorder="1" applyAlignment="1">
      <alignment horizontal="left" vertical="center" wrapText="1"/>
    </xf>
    <xf numFmtId="164" fontId="10" fillId="16" borderId="92" xfId="3" applyNumberFormat="1" applyFont="1" applyFill="1" applyBorder="1" applyAlignment="1">
      <alignment horizontal="center" vertical="center" wrapText="1"/>
    </xf>
    <xf numFmtId="164" fontId="9" fillId="16" borderId="86" xfId="3" applyNumberFormat="1" applyFont="1" applyFill="1" applyBorder="1" applyAlignment="1">
      <alignment horizontal="left" vertical="center" wrapText="1"/>
    </xf>
    <xf numFmtId="164" fontId="10" fillId="16" borderId="91" xfId="3" applyNumberFormat="1" applyFont="1" applyFill="1" applyBorder="1" applyAlignment="1">
      <alignment horizontal="center" vertical="center" wrapText="1"/>
    </xf>
    <xf numFmtId="164" fontId="9" fillId="16" borderId="15" xfId="3" applyNumberFormat="1" applyFont="1" applyFill="1" applyBorder="1" applyAlignment="1">
      <alignment horizontal="left" vertical="center" wrapText="1"/>
    </xf>
    <xf numFmtId="164" fontId="9" fillId="16" borderId="68" xfId="3" applyNumberFormat="1" applyFont="1" applyFill="1" applyBorder="1" applyAlignment="1">
      <alignment horizontal="left" vertical="center" wrapText="1"/>
    </xf>
    <xf numFmtId="164" fontId="9" fillId="16" borderId="90" xfId="1" applyNumberFormat="1" applyFont="1" applyFill="1" applyBorder="1" applyAlignment="1">
      <alignment horizontal="center" vertical="center" wrapText="1"/>
    </xf>
    <xf numFmtId="10" fontId="10" fillId="16" borderId="53" xfId="3" applyNumberFormat="1" applyFont="1" applyFill="1" applyBorder="1" applyAlignment="1">
      <alignment horizontal="left" vertical="center" wrapText="1"/>
    </xf>
    <xf numFmtId="10" fontId="10" fillId="16" borderId="60" xfId="3" applyNumberFormat="1" applyFont="1" applyFill="1" applyBorder="1" applyAlignment="1">
      <alignment horizontal="left" vertical="center" wrapText="1"/>
    </xf>
    <xf numFmtId="10" fontId="10" fillId="16" borderId="49" xfId="0" applyNumberFormat="1" applyFont="1" applyFill="1" applyBorder="1" applyAlignment="1" applyProtection="1">
      <alignment horizontal="center" vertical="center" wrapText="1"/>
      <protection locked="0"/>
    </xf>
    <xf numFmtId="10" fontId="10" fillId="16" borderId="63" xfId="0" applyNumberFormat="1" applyFont="1" applyFill="1" applyBorder="1" applyAlignment="1" applyProtection="1">
      <alignment horizontal="center" vertical="center" wrapText="1"/>
      <protection locked="0"/>
    </xf>
    <xf numFmtId="9" fontId="9" fillId="16" borderId="49" xfId="0" applyNumberFormat="1" applyFont="1" applyFill="1" applyBorder="1" applyAlignment="1">
      <alignment horizontal="left" vertical="center" wrapText="1"/>
    </xf>
    <xf numFmtId="9" fontId="9" fillId="16" borderId="63" xfId="0" applyNumberFormat="1" applyFont="1" applyFill="1" applyBorder="1" applyAlignment="1">
      <alignment horizontal="left" vertical="center" wrapText="1"/>
    </xf>
    <xf numFmtId="164" fontId="9" fillId="16" borderId="91" xfId="3" applyNumberFormat="1" applyFont="1" applyFill="1" applyBorder="1" applyAlignment="1">
      <alignment horizontal="center" vertical="center" wrapText="1"/>
    </xf>
    <xf numFmtId="0" fontId="10" fillId="16" borderId="11" xfId="2" applyFont="1" applyFill="1" applyBorder="1" applyAlignment="1">
      <alignment horizontal="center" vertical="center" wrapText="1"/>
    </xf>
    <xf numFmtId="0" fontId="10" fillId="16" borderId="12" xfId="2" applyFont="1" applyFill="1" applyBorder="1" applyAlignment="1">
      <alignment horizontal="center" vertical="center" wrapText="1"/>
    </xf>
    <xf numFmtId="0" fontId="10" fillId="16" borderId="10" xfId="2" applyFont="1" applyFill="1" applyBorder="1" applyAlignment="1">
      <alignment horizontal="center" vertical="center" wrapText="1"/>
    </xf>
    <xf numFmtId="10" fontId="10" fillId="16" borderId="19" xfId="0" applyNumberFormat="1" applyFont="1" applyFill="1" applyBorder="1" applyAlignment="1" applyProtection="1">
      <alignment horizontal="center" vertical="center" wrapText="1" readingOrder="1"/>
      <protection locked="0"/>
    </xf>
    <xf numFmtId="0" fontId="9" fillId="16" borderId="11" xfId="0" applyFont="1" applyFill="1" applyBorder="1" applyAlignment="1">
      <alignment horizontal="left" vertical="center" wrapText="1"/>
    </xf>
    <xf numFmtId="0" fontId="9" fillId="16" borderId="23" xfId="0" applyFont="1" applyFill="1" applyBorder="1" applyAlignment="1">
      <alignment horizontal="left" vertical="center" wrapText="1"/>
    </xf>
    <xf numFmtId="164" fontId="9" fillId="16" borderId="11" xfId="3" applyNumberFormat="1" applyFont="1" applyFill="1" applyBorder="1" applyAlignment="1">
      <alignment horizontal="left" vertical="center" wrapText="1"/>
    </xf>
    <xf numFmtId="164" fontId="9" fillId="16" borderId="23" xfId="3" applyNumberFormat="1" applyFont="1" applyFill="1" applyBorder="1" applyAlignment="1">
      <alignment horizontal="left" vertical="center" wrapText="1"/>
    </xf>
    <xf numFmtId="0" fontId="9" fillId="16" borderId="49" xfId="0" applyFont="1" applyFill="1" applyBorder="1" applyAlignment="1">
      <alignment horizontal="left" vertical="center" wrapText="1"/>
    </xf>
    <xf numFmtId="0" fontId="9" fillId="16" borderId="21" xfId="0" applyFont="1" applyFill="1" applyBorder="1" applyAlignment="1">
      <alignment horizontal="left" vertical="center" wrapText="1"/>
    </xf>
    <xf numFmtId="164" fontId="10" fillId="16" borderId="92" xfId="1" applyNumberFormat="1" applyFont="1" applyFill="1" applyBorder="1" applyAlignment="1">
      <alignment horizontal="center" vertical="center" wrapText="1"/>
    </xf>
    <xf numFmtId="164" fontId="10" fillId="16" borderId="90" xfId="1" applyNumberFormat="1" applyFont="1" applyFill="1" applyBorder="1" applyAlignment="1">
      <alignment horizontal="center" vertical="center" wrapText="1"/>
    </xf>
    <xf numFmtId="0" fontId="9" fillId="16" borderId="63" xfId="0" applyFont="1" applyFill="1" applyBorder="1" applyAlignment="1">
      <alignment horizontal="left" vertical="center" wrapText="1"/>
    </xf>
    <xf numFmtId="0" fontId="10" fillId="23" borderId="53" xfId="4" applyFont="1" applyFill="1" applyBorder="1" applyAlignment="1" applyProtection="1">
      <alignment horizontal="left" vertical="center" wrapText="1"/>
      <protection locked="0"/>
    </xf>
    <xf numFmtId="0" fontId="10" fillId="23" borderId="60" xfId="4" applyFont="1" applyFill="1" applyBorder="1" applyAlignment="1" applyProtection="1">
      <alignment horizontal="left" vertical="center" wrapText="1"/>
      <protection locked="0"/>
    </xf>
    <xf numFmtId="0" fontId="17" fillId="23" borderId="12" xfId="0" applyFont="1" applyFill="1" applyBorder="1" applyAlignment="1">
      <alignment horizontal="center" vertical="center"/>
    </xf>
    <xf numFmtId="0" fontId="17" fillId="23" borderId="10" xfId="0" applyFont="1" applyFill="1" applyBorder="1" applyAlignment="1">
      <alignment horizontal="center" vertical="center"/>
    </xf>
    <xf numFmtId="0" fontId="9" fillId="23" borderId="11" xfId="4" applyFont="1" applyFill="1" applyBorder="1" applyAlignment="1" applyProtection="1">
      <alignment horizontal="center" vertical="center" wrapText="1"/>
      <protection locked="0"/>
    </xf>
    <xf numFmtId="0" fontId="9" fillId="23" borderId="12" xfId="4" applyFont="1" applyFill="1" applyBorder="1" applyAlignment="1" applyProtection="1">
      <alignment horizontal="center" vertical="center" wrapText="1"/>
      <protection locked="0"/>
    </xf>
    <xf numFmtId="0" fontId="9" fillId="23" borderId="10" xfId="4" applyFont="1" applyFill="1" applyBorder="1" applyAlignment="1" applyProtection="1">
      <alignment horizontal="center" vertical="center" wrapText="1"/>
      <protection locked="0"/>
    </xf>
    <xf numFmtId="0" fontId="17" fillId="23" borderId="11" xfId="0" applyFont="1" applyFill="1" applyBorder="1" applyAlignment="1">
      <alignment horizontal="center" vertical="center"/>
    </xf>
    <xf numFmtId="0" fontId="10" fillId="23" borderId="66" xfId="4" applyFont="1" applyFill="1" applyBorder="1" applyAlignment="1" applyProtection="1">
      <alignment horizontal="left" vertical="center" wrapText="1"/>
      <protection locked="0"/>
    </xf>
    <xf numFmtId="0" fontId="10" fillId="23" borderId="20" xfId="4" applyFont="1" applyFill="1" applyBorder="1" applyAlignment="1" applyProtection="1">
      <alignment horizontal="left" vertical="center" wrapText="1"/>
      <protection locked="0"/>
    </xf>
    <xf numFmtId="0" fontId="10" fillId="23" borderId="67" xfId="4" applyFont="1" applyFill="1" applyBorder="1" applyAlignment="1" applyProtection="1">
      <alignment horizontal="left" vertical="center" wrapText="1"/>
      <protection locked="0"/>
    </xf>
    <xf numFmtId="0" fontId="16" fillId="21" borderId="97" xfId="2" applyFont="1" applyFill="1" applyBorder="1" applyAlignment="1">
      <alignment horizontal="center" vertical="center" wrapText="1"/>
    </xf>
    <xf numFmtId="0" fontId="16" fillId="21" borderId="98" xfId="2" applyFont="1" applyFill="1" applyBorder="1" applyAlignment="1">
      <alignment horizontal="center" vertical="center" wrapText="1"/>
    </xf>
    <xf numFmtId="0" fontId="10" fillId="21" borderId="97" xfId="2" applyFont="1" applyFill="1" applyBorder="1" applyAlignment="1">
      <alignment horizontal="center" vertical="center" wrapText="1"/>
    </xf>
    <xf numFmtId="0" fontId="10" fillId="21" borderId="98" xfId="2" applyFont="1" applyFill="1" applyBorder="1" applyAlignment="1">
      <alignment horizontal="center" vertical="center" wrapText="1"/>
    </xf>
    <xf numFmtId="0" fontId="17" fillId="21" borderId="97" xfId="0" applyFont="1" applyFill="1" applyBorder="1" applyAlignment="1">
      <alignment horizontal="center" vertical="center" wrapText="1"/>
    </xf>
    <xf numFmtId="0" fontId="17" fillId="21" borderId="98" xfId="0" applyFont="1" applyFill="1" applyBorder="1" applyAlignment="1">
      <alignment horizontal="center" vertical="center" wrapText="1"/>
    </xf>
    <xf numFmtId="0" fontId="10" fillId="21" borderId="97" xfId="0" applyFont="1" applyFill="1" applyBorder="1" applyAlignment="1">
      <alignment horizontal="center" vertical="center" wrapText="1"/>
    </xf>
    <xf numFmtId="0" fontId="10" fillId="21" borderId="98" xfId="0" applyFont="1" applyFill="1" applyBorder="1" applyAlignment="1">
      <alignment horizontal="center" vertical="center" wrapText="1"/>
    </xf>
    <xf numFmtId="9" fontId="10" fillId="21" borderId="66" xfId="0" applyNumberFormat="1" applyFont="1" applyFill="1" applyBorder="1" applyAlignment="1">
      <alignment horizontal="left" vertical="center" wrapText="1"/>
    </xf>
    <xf numFmtId="9" fontId="10" fillId="21" borderId="67" xfId="0" applyNumberFormat="1" applyFont="1" applyFill="1" applyBorder="1" applyAlignment="1">
      <alignment horizontal="left" vertical="center" wrapText="1"/>
    </xf>
    <xf numFmtId="0" fontId="17" fillId="21" borderId="49" xfId="0" applyFont="1" applyFill="1" applyBorder="1" applyAlignment="1">
      <alignment horizontal="center" vertical="center"/>
    </xf>
    <xf numFmtId="0" fontId="17" fillId="21" borderId="63" xfId="0" applyFont="1" applyFill="1" applyBorder="1" applyAlignment="1">
      <alignment horizontal="center" vertical="center"/>
    </xf>
    <xf numFmtId="0" fontId="16" fillId="12" borderId="8" xfId="4" applyFont="1" applyFill="1" applyBorder="1" applyAlignment="1" applyProtection="1">
      <alignment horizontal="center" vertical="center" wrapText="1"/>
      <protection locked="0"/>
    </xf>
    <xf numFmtId="0" fontId="16" fillId="12" borderId="4" xfId="4" applyFont="1" applyFill="1" applyBorder="1" applyAlignment="1" applyProtection="1">
      <alignment horizontal="center" vertical="center" wrapText="1"/>
      <protection locked="0"/>
    </xf>
    <xf numFmtId="0" fontId="10" fillId="12" borderId="8" xfId="4" applyFont="1" applyFill="1" applyBorder="1" applyAlignment="1" applyProtection="1">
      <alignment horizontal="left" vertical="center" wrapText="1"/>
      <protection locked="0"/>
    </xf>
    <xf numFmtId="0" fontId="10" fillId="12" borderId="4" xfId="4" applyFont="1" applyFill="1" applyBorder="1" applyAlignment="1" applyProtection="1">
      <alignment horizontal="left" vertical="center" wrapText="1"/>
      <protection locked="0"/>
    </xf>
    <xf numFmtId="0" fontId="17" fillId="12" borderId="8" xfId="0" applyFont="1" applyFill="1" applyBorder="1" applyAlignment="1">
      <alignment horizontal="center" vertical="center" wrapText="1"/>
    </xf>
    <xf numFmtId="0" fontId="17" fillId="12" borderId="4" xfId="0" applyFont="1" applyFill="1" applyBorder="1" applyAlignment="1">
      <alignment horizontal="center" vertical="center" wrapText="1"/>
    </xf>
    <xf numFmtId="0" fontId="10" fillId="12" borderId="8"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9" xfId="0" applyFont="1" applyFill="1" applyBorder="1" applyAlignment="1">
      <alignment horizontal="center" vertical="center" wrapText="1"/>
    </xf>
    <xf numFmtId="0" fontId="10" fillId="12" borderId="14" xfId="0" applyFont="1" applyFill="1" applyBorder="1" applyAlignment="1">
      <alignment horizontal="center" vertical="center" wrapText="1"/>
    </xf>
    <xf numFmtId="0" fontId="16" fillId="12" borderId="18" xfId="4" applyFont="1" applyFill="1" applyBorder="1" applyAlignment="1" applyProtection="1">
      <alignment horizontal="center" vertical="center" wrapText="1"/>
      <protection locked="0"/>
    </xf>
    <xf numFmtId="0" fontId="10" fillId="12" borderId="18" xfId="4" applyFont="1" applyFill="1" applyBorder="1" applyAlignment="1" applyProtection="1">
      <alignment horizontal="left" vertical="center" wrapText="1"/>
      <protection locked="0"/>
    </xf>
    <xf numFmtId="0" fontId="17" fillId="12" borderId="18" xfId="0" applyFont="1" applyFill="1" applyBorder="1" applyAlignment="1">
      <alignment horizontal="center" vertical="center" wrapText="1"/>
    </xf>
    <xf numFmtId="0" fontId="10" fillId="12" borderId="18" xfId="0" applyFont="1" applyFill="1" applyBorder="1" applyAlignment="1">
      <alignment horizontal="center" vertical="center" wrapText="1"/>
    </xf>
    <xf numFmtId="0" fontId="10" fillId="23" borderId="57" xfId="4" applyFont="1" applyFill="1" applyBorder="1" applyAlignment="1" applyProtection="1">
      <alignment horizontal="left" vertical="center" wrapText="1"/>
      <protection locked="0"/>
    </xf>
    <xf numFmtId="0" fontId="17" fillId="16" borderId="49" xfId="0" applyFont="1" applyFill="1" applyBorder="1" applyAlignment="1">
      <alignment horizontal="center" vertical="center"/>
    </xf>
    <xf numFmtId="0" fontId="17" fillId="16" borderId="63" xfId="0" applyFont="1" applyFill="1" applyBorder="1" applyAlignment="1">
      <alignment horizontal="center" vertical="center"/>
    </xf>
    <xf numFmtId="9" fontId="9" fillId="16" borderId="49" xfId="0" applyNumberFormat="1" applyFont="1" applyFill="1" applyBorder="1" applyAlignment="1">
      <alignment horizontal="center" vertical="center" wrapText="1"/>
    </xf>
    <xf numFmtId="9" fontId="9" fillId="16" borderId="63" xfId="0" applyNumberFormat="1" applyFont="1" applyFill="1" applyBorder="1" applyAlignment="1">
      <alignment horizontal="center" vertical="center" wrapText="1"/>
    </xf>
    <xf numFmtId="0" fontId="9" fillId="16" borderId="49" xfId="0" applyFont="1" applyFill="1" applyBorder="1" applyAlignment="1">
      <alignment horizontal="center" vertical="center" wrapText="1" readingOrder="1"/>
    </xf>
    <xf numFmtId="0" fontId="9" fillId="16" borderId="63" xfId="0" applyFont="1" applyFill="1" applyBorder="1" applyAlignment="1">
      <alignment horizontal="center" vertical="center" wrapText="1" readingOrder="1"/>
    </xf>
    <xf numFmtId="0" fontId="9" fillId="23" borderId="49" xfId="4" applyFont="1" applyFill="1" applyBorder="1" applyAlignment="1" applyProtection="1">
      <alignment horizontal="center" vertical="center" wrapText="1"/>
      <protection locked="0"/>
    </xf>
    <xf numFmtId="0" fontId="9" fillId="23" borderId="21" xfId="4" applyFont="1" applyFill="1" applyBorder="1" applyAlignment="1" applyProtection="1">
      <alignment horizontal="center" vertical="center" wrapText="1"/>
      <protection locked="0"/>
    </xf>
    <xf numFmtId="0" fontId="9" fillId="23" borderId="63" xfId="4" applyFont="1" applyFill="1" applyBorder="1" applyAlignment="1" applyProtection="1">
      <alignment horizontal="center" vertical="center" wrapText="1"/>
      <protection locked="0"/>
    </xf>
    <xf numFmtId="10" fontId="10" fillId="23" borderId="49" xfId="1" applyNumberFormat="1" applyFont="1" applyFill="1" applyBorder="1" applyAlignment="1" applyProtection="1">
      <alignment horizontal="center" vertical="center" wrapText="1"/>
      <protection locked="0"/>
    </xf>
    <xf numFmtId="10" fontId="10" fillId="23" borderId="21" xfId="1" applyNumberFormat="1" applyFont="1" applyFill="1" applyBorder="1" applyAlignment="1" applyProtection="1">
      <alignment horizontal="center" vertical="center" wrapText="1"/>
      <protection locked="0"/>
    </xf>
    <xf numFmtId="10" fontId="10" fillId="23" borderId="63" xfId="1" applyNumberFormat="1" applyFont="1" applyFill="1" applyBorder="1" applyAlignment="1" applyProtection="1">
      <alignment horizontal="center" vertical="center" wrapText="1"/>
      <protection locked="0"/>
    </xf>
    <xf numFmtId="164" fontId="9" fillId="23" borderId="92" xfId="3" applyNumberFormat="1" applyFont="1" applyFill="1" applyBorder="1" applyAlignment="1">
      <alignment horizontal="center" vertical="center" wrapText="1"/>
    </xf>
    <xf numFmtId="0" fontId="20" fillId="12" borderId="8" xfId="0" applyFont="1" applyFill="1" applyBorder="1" applyAlignment="1">
      <alignment horizontal="center" vertical="center" wrapText="1"/>
    </xf>
    <xf numFmtId="0" fontId="20" fillId="12" borderId="18" xfId="0" applyFont="1" applyFill="1" applyBorder="1" applyAlignment="1">
      <alignment horizontal="center" vertical="center" wrapText="1"/>
    </xf>
    <xf numFmtId="0" fontId="17" fillId="12" borderId="23" xfId="0" applyFont="1" applyFill="1" applyBorder="1" applyAlignment="1">
      <alignment horizontal="center" vertical="center"/>
    </xf>
    <xf numFmtId="0" fontId="17" fillId="12" borderId="16" xfId="0" applyFont="1" applyFill="1" applyBorder="1" applyAlignment="1">
      <alignment horizontal="center" vertical="center"/>
    </xf>
    <xf numFmtId="9" fontId="9" fillId="12" borderId="23" xfId="0" applyNumberFormat="1" applyFont="1" applyFill="1" applyBorder="1" applyAlignment="1">
      <alignment horizontal="center" vertical="center" wrapText="1"/>
    </xf>
    <xf numFmtId="9" fontId="9" fillId="12" borderId="16" xfId="0" applyNumberFormat="1" applyFont="1" applyFill="1" applyBorder="1" applyAlignment="1">
      <alignment horizontal="center" vertical="center" wrapText="1"/>
    </xf>
    <xf numFmtId="0" fontId="9" fillId="12" borderId="23" xfId="0" applyFont="1" applyFill="1" applyBorder="1" applyAlignment="1">
      <alignment horizontal="center" vertical="center" wrapText="1" readingOrder="1"/>
    </xf>
    <xf numFmtId="0" fontId="9" fillId="12" borderId="16" xfId="0" applyFont="1" applyFill="1" applyBorder="1" applyAlignment="1">
      <alignment horizontal="center" vertical="center" wrapText="1" readingOrder="1"/>
    </xf>
    <xf numFmtId="0" fontId="9" fillId="16" borderId="84" xfId="0" applyFont="1" applyFill="1" applyBorder="1" applyAlignment="1">
      <alignment horizontal="left" vertical="center" wrapText="1"/>
    </xf>
    <xf numFmtId="0" fontId="9" fillId="16" borderId="85" xfId="0" applyFont="1" applyFill="1" applyBorder="1" applyAlignment="1">
      <alignment horizontal="left" vertical="center" wrapText="1"/>
    </xf>
    <xf numFmtId="9" fontId="10" fillId="23" borderId="57" xfId="0" applyNumberFormat="1" applyFont="1" applyFill="1" applyBorder="1" applyAlignment="1">
      <alignment horizontal="left" vertical="center" wrapText="1"/>
    </xf>
    <xf numFmtId="9" fontId="10" fillId="23" borderId="53" xfId="0" applyNumberFormat="1" applyFont="1" applyFill="1" applyBorder="1" applyAlignment="1">
      <alignment horizontal="left" vertical="center" wrapText="1"/>
    </xf>
    <xf numFmtId="9" fontId="10" fillId="23" borderId="60" xfId="0" applyNumberFormat="1" applyFont="1" applyFill="1" applyBorder="1" applyAlignment="1">
      <alignment horizontal="left" vertical="center" wrapText="1"/>
    </xf>
    <xf numFmtId="9" fontId="9" fillId="23" borderId="11" xfId="0" applyNumberFormat="1" applyFont="1" applyFill="1" applyBorder="1" applyAlignment="1">
      <alignment horizontal="center" vertical="center" wrapText="1"/>
    </xf>
    <xf numFmtId="9" fontId="9" fillId="23" borderId="12" xfId="0" applyNumberFormat="1" applyFont="1" applyFill="1" applyBorder="1" applyAlignment="1">
      <alignment horizontal="center" vertical="center" wrapText="1"/>
    </xf>
    <xf numFmtId="9" fontId="9" fillId="23" borderId="10" xfId="0" applyNumberFormat="1" applyFont="1" applyFill="1" applyBorder="1" applyAlignment="1">
      <alignment horizontal="center" vertical="center" wrapText="1"/>
    </xf>
    <xf numFmtId="0" fontId="20" fillId="21" borderId="8" xfId="0" applyFont="1" applyFill="1" applyBorder="1" applyAlignment="1">
      <alignment horizontal="center" vertical="center" wrapText="1"/>
    </xf>
    <xf numFmtId="0" fontId="20" fillId="21" borderId="18" xfId="0" applyFont="1" applyFill="1" applyBorder="1" applyAlignment="1">
      <alignment horizontal="center" vertical="center" wrapText="1"/>
    </xf>
    <xf numFmtId="9" fontId="9" fillId="21" borderId="49" xfId="0" applyNumberFormat="1" applyFont="1" applyFill="1" applyBorder="1" applyAlignment="1">
      <alignment horizontal="center" vertical="center" wrapText="1"/>
    </xf>
    <xf numFmtId="9" fontId="9" fillId="21" borderId="63" xfId="0" applyNumberFormat="1" applyFont="1" applyFill="1" applyBorder="1" applyAlignment="1">
      <alignment horizontal="center" vertical="center" wrapText="1"/>
    </xf>
    <xf numFmtId="0" fontId="9" fillId="21" borderId="49" xfId="0" applyFont="1" applyFill="1" applyBorder="1" applyAlignment="1">
      <alignment horizontal="center" vertical="center" wrapText="1" readingOrder="1"/>
    </xf>
    <xf numFmtId="0" fontId="9" fillId="21" borderId="63" xfId="0" applyFont="1" applyFill="1" applyBorder="1" applyAlignment="1">
      <alignment horizontal="center" vertical="center" wrapText="1" readingOrder="1"/>
    </xf>
    <xf numFmtId="9" fontId="9" fillId="21" borderId="49" xfId="0" applyNumberFormat="1" applyFont="1" applyFill="1" applyBorder="1" applyAlignment="1">
      <alignment horizontal="left" vertical="center" wrapText="1"/>
    </xf>
    <xf numFmtId="9" fontId="9" fillId="21" borderId="63" xfId="0" applyNumberFormat="1" applyFont="1" applyFill="1" applyBorder="1" applyAlignment="1">
      <alignment horizontal="left" vertical="center" wrapText="1"/>
    </xf>
    <xf numFmtId="9" fontId="9" fillId="23" borderId="90" xfId="3" applyFont="1" applyFill="1" applyBorder="1" applyAlignment="1">
      <alignment horizontal="center" vertical="center" wrapText="1"/>
    </xf>
    <xf numFmtId="9" fontId="9" fillId="23" borderId="91" xfId="3" applyFont="1" applyFill="1" applyBorder="1" applyAlignment="1">
      <alignment horizontal="center" vertical="center" wrapText="1"/>
    </xf>
    <xf numFmtId="0" fontId="10" fillId="24" borderId="57" xfId="4" applyFont="1" applyFill="1" applyBorder="1" applyAlignment="1" applyProtection="1">
      <alignment horizontal="left" vertical="center" wrapText="1"/>
      <protection locked="0"/>
    </xf>
    <xf numFmtId="0" fontId="10" fillId="24" borderId="53" xfId="4" applyFont="1" applyFill="1" applyBorder="1" applyAlignment="1" applyProtection="1">
      <alignment horizontal="left" vertical="center" wrapText="1"/>
      <protection locked="0"/>
    </xf>
    <xf numFmtId="0" fontId="10" fillId="24" borderId="60" xfId="4" applyFont="1" applyFill="1" applyBorder="1" applyAlignment="1" applyProtection="1">
      <alignment horizontal="left" vertical="center" wrapText="1"/>
      <protection locked="0"/>
    </xf>
    <xf numFmtId="0" fontId="20" fillId="11" borderId="8" xfId="0" applyFont="1" applyFill="1" applyBorder="1" applyAlignment="1">
      <alignment horizontal="center" vertical="center" wrapText="1"/>
    </xf>
    <xf numFmtId="0" fontId="20" fillId="11" borderId="18" xfId="0" applyFont="1" applyFill="1" applyBorder="1" applyAlignment="1">
      <alignment horizontal="center" vertical="center" wrapText="1"/>
    </xf>
    <xf numFmtId="0" fontId="9" fillId="11" borderId="49" xfId="0" applyFont="1" applyFill="1" applyBorder="1" applyAlignment="1">
      <alignment horizontal="center" vertical="center" wrapText="1" readingOrder="1"/>
    </xf>
    <xf numFmtId="0" fontId="9" fillId="11" borderId="63" xfId="0" applyFont="1" applyFill="1" applyBorder="1" applyAlignment="1">
      <alignment horizontal="center" vertical="center" wrapText="1" readingOrder="1"/>
    </xf>
    <xf numFmtId="10" fontId="10" fillId="11" borderId="49" xfId="0" applyNumberFormat="1" applyFont="1" applyFill="1" applyBorder="1" applyAlignment="1" applyProtection="1">
      <alignment horizontal="center" vertical="center" wrapText="1"/>
      <protection locked="0"/>
    </xf>
    <xf numFmtId="10" fontId="10" fillId="11" borderId="63" xfId="0" applyNumberFormat="1" applyFont="1" applyFill="1" applyBorder="1" applyAlignment="1" applyProtection="1">
      <alignment horizontal="center" vertical="center" wrapText="1"/>
      <protection locked="0"/>
    </xf>
    <xf numFmtId="9" fontId="9" fillId="11" borderId="49" xfId="0" applyNumberFormat="1" applyFont="1" applyFill="1" applyBorder="1" applyAlignment="1">
      <alignment horizontal="left" vertical="center" wrapText="1"/>
    </xf>
    <xf numFmtId="9" fontId="9" fillId="11" borderId="63" xfId="0" applyNumberFormat="1" applyFont="1" applyFill="1" applyBorder="1" applyAlignment="1">
      <alignment horizontal="left" vertical="center" wrapText="1"/>
    </xf>
    <xf numFmtId="164" fontId="9" fillId="11" borderId="92" xfId="3" applyNumberFormat="1" applyFont="1" applyFill="1" applyBorder="1" applyAlignment="1">
      <alignment horizontal="center" vertical="center" wrapText="1"/>
    </xf>
    <xf numFmtId="164" fontId="9" fillId="11" borderId="91" xfId="3" applyNumberFormat="1" applyFont="1" applyFill="1" applyBorder="1" applyAlignment="1">
      <alignment horizontal="center" vertical="center" wrapText="1"/>
    </xf>
    <xf numFmtId="0" fontId="10" fillId="9" borderId="17" xfId="0" applyFont="1" applyFill="1" applyBorder="1" applyAlignment="1">
      <alignment horizontal="center" vertical="center" wrapText="1"/>
    </xf>
    <xf numFmtId="0" fontId="10" fillId="9" borderId="26" xfId="0" applyFont="1" applyFill="1" applyBorder="1" applyAlignment="1">
      <alignment horizontal="center" vertical="center" wrapText="1"/>
    </xf>
    <xf numFmtId="0" fontId="10" fillId="9" borderId="30" xfId="0" applyFont="1" applyFill="1" applyBorder="1" applyAlignment="1">
      <alignment horizontal="center" vertical="center" wrapText="1"/>
    </xf>
    <xf numFmtId="0" fontId="16" fillId="11" borderId="97" xfId="2" applyFont="1" applyFill="1" applyBorder="1" applyAlignment="1">
      <alignment horizontal="center" vertical="center" wrapText="1"/>
    </xf>
    <xf numFmtId="0" fontId="16" fillId="11" borderId="98" xfId="2" applyFont="1" applyFill="1" applyBorder="1" applyAlignment="1">
      <alignment horizontal="center" vertical="center" wrapText="1"/>
    </xf>
    <xf numFmtId="0" fontId="10" fillId="11" borderId="97" xfId="2" applyFont="1" applyFill="1" applyBorder="1" applyAlignment="1">
      <alignment horizontal="center" vertical="center" wrapText="1"/>
    </xf>
    <xf numFmtId="0" fontId="10" fillId="11" borderId="98" xfId="2" applyFont="1" applyFill="1" applyBorder="1" applyAlignment="1">
      <alignment horizontal="center" vertical="center" wrapText="1"/>
    </xf>
    <xf numFmtId="0" fontId="17" fillId="11" borderId="97" xfId="0" applyFont="1" applyFill="1" applyBorder="1" applyAlignment="1">
      <alignment horizontal="center" vertical="center" wrapText="1"/>
    </xf>
    <xf numFmtId="0" fontId="17" fillId="11" borderId="98" xfId="0" applyFont="1" applyFill="1" applyBorder="1" applyAlignment="1">
      <alignment horizontal="center" vertical="center" wrapText="1"/>
    </xf>
    <xf numFmtId="0" fontId="10" fillId="11" borderId="97" xfId="0" applyFont="1" applyFill="1" applyBorder="1" applyAlignment="1">
      <alignment horizontal="center" vertical="center" wrapText="1"/>
    </xf>
    <xf numFmtId="0" fontId="10" fillId="11" borderId="98" xfId="0" applyFont="1" applyFill="1" applyBorder="1" applyAlignment="1">
      <alignment horizontal="center" vertical="center" wrapText="1"/>
    </xf>
    <xf numFmtId="9" fontId="10" fillId="11" borderId="66" xfId="0" applyNumberFormat="1" applyFont="1" applyFill="1" applyBorder="1" applyAlignment="1">
      <alignment horizontal="left" vertical="center" wrapText="1"/>
    </xf>
    <xf numFmtId="9" fontId="10" fillId="11" borderId="67" xfId="0" applyNumberFormat="1" applyFont="1" applyFill="1" applyBorder="1" applyAlignment="1">
      <alignment horizontal="left" vertical="center" wrapText="1"/>
    </xf>
    <xf numFmtId="0" fontId="17" fillId="11" borderId="49" xfId="0" applyFont="1" applyFill="1" applyBorder="1" applyAlignment="1">
      <alignment horizontal="center" vertical="center"/>
    </xf>
    <xf numFmtId="0" fontId="17" fillId="11" borderId="63" xfId="0" applyFont="1" applyFill="1" applyBorder="1" applyAlignment="1">
      <alignment horizontal="center" vertical="center"/>
    </xf>
    <xf numFmtId="9" fontId="9" fillId="11" borderId="49" xfId="0" applyNumberFormat="1" applyFont="1" applyFill="1" applyBorder="1" applyAlignment="1">
      <alignment horizontal="center" vertical="center" wrapText="1"/>
    </xf>
    <xf numFmtId="9" fontId="9" fillId="11" borderId="63" xfId="0" applyNumberFormat="1" applyFont="1" applyFill="1" applyBorder="1" applyAlignment="1">
      <alignment horizontal="center" vertical="center" wrapText="1"/>
    </xf>
    <xf numFmtId="0" fontId="16" fillId="9" borderId="97" xfId="2" applyFont="1" applyFill="1" applyBorder="1" applyAlignment="1">
      <alignment horizontal="center" vertical="center" wrapText="1"/>
    </xf>
    <xf numFmtId="0" fontId="16" fillId="9" borderId="98" xfId="2" applyFont="1" applyFill="1" applyBorder="1" applyAlignment="1">
      <alignment horizontal="center" vertical="center" wrapText="1"/>
    </xf>
    <xf numFmtId="0" fontId="10" fillId="9" borderId="97" xfId="2" applyFont="1" applyFill="1" applyBorder="1" applyAlignment="1">
      <alignment horizontal="center" vertical="center" wrapText="1"/>
    </xf>
    <xf numFmtId="0" fontId="10" fillId="9" borderId="98" xfId="2" applyFont="1" applyFill="1" applyBorder="1" applyAlignment="1">
      <alignment horizontal="center" vertical="center" wrapText="1"/>
    </xf>
    <xf numFmtId="0" fontId="17" fillId="9" borderId="97" xfId="0" applyFont="1" applyFill="1" applyBorder="1" applyAlignment="1">
      <alignment horizontal="center" vertical="center" wrapText="1"/>
    </xf>
    <xf numFmtId="0" fontId="17" fillId="9" borderId="98" xfId="0" applyFont="1" applyFill="1" applyBorder="1" applyAlignment="1">
      <alignment horizontal="center" vertical="center" wrapText="1"/>
    </xf>
    <xf numFmtId="0" fontId="10" fillId="9" borderId="97" xfId="0" applyFont="1" applyFill="1" applyBorder="1" applyAlignment="1">
      <alignment horizontal="center" vertical="center" wrapText="1"/>
    </xf>
    <xf numFmtId="0" fontId="10" fillId="9" borderId="98" xfId="0" applyFont="1" applyFill="1" applyBorder="1" applyAlignment="1">
      <alignment horizontal="center" vertical="center" wrapText="1"/>
    </xf>
    <xf numFmtId="9" fontId="10" fillId="9" borderId="99" xfId="0" applyNumberFormat="1" applyFont="1" applyFill="1" applyBorder="1" applyAlignment="1">
      <alignment horizontal="left" vertical="center" wrapText="1"/>
    </xf>
    <xf numFmtId="9" fontId="10" fillId="9" borderId="67" xfId="0" applyNumberFormat="1" applyFont="1" applyFill="1" applyBorder="1" applyAlignment="1">
      <alignment horizontal="left" vertical="center" wrapText="1"/>
    </xf>
    <xf numFmtId="0" fontId="17" fillId="9" borderId="23" xfId="0" applyFont="1" applyFill="1" applyBorder="1" applyAlignment="1">
      <alignment horizontal="center" vertical="center"/>
    </xf>
    <xf numFmtId="0" fontId="17" fillId="9" borderId="63" xfId="0" applyFont="1" applyFill="1" applyBorder="1" applyAlignment="1">
      <alignment horizontal="center" vertical="center"/>
    </xf>
    <xf numFmtId="9" fontId="9" fillId="9" borderId="23" xfId="0" applyNumberFormat="1" applyFont="1" applyFill="1" applyBorder="1" applyAlignment="1">
      <alignment horizontal="center" vertical="center" wrapText="1"/>
    </xf>
    <xf numFmtId="9" fontId="9" fillId="9" borderId="63" xfId="0" applyNumberFormat="1" applyFont="1" applyFill="1" applyBorder="1" applyAlignment="1">
      <alignment horizontal="center" vertical="center" wrapText="1"/>
    </xf>
    <xf numFmtId="0" fontId="9" fillId="9" borderId="23" xfId="0" applyFont="1" applyFill="1" applyBorder="1" applyAlignment="1">
      <alignment horizontal="center" vertical="center" wrapText="1" readingOrder="1"/>
    </xf>
    <xf numFmtId="0" fontId="9" fillId="9" borderId="63" xfId="0" applyFont="1" applyFill="1" applyBorder="1" applyAlignment="1">
      <alignment horizontal="center" vertical="center" wrapText="1" readingOrder="1"/>
    </xf>
    <xf numFmtId="10" fontId="10" fillId="9" borderId="23" xfId="0" applyNumberFormat="1" applyFont="1" applyFill="1" applyBorder="1" applyAlignment="1" applyProtection="1">
      <alignment horizontal="center" vertical="center" wrapText="1"/>
      <protection locked="0"/>
    </xf>
    <xf numFmtId="10" fontId="10" fillId="9" borderId="63" xfId="0" applyNumberFormat="1" applyFont="1" applyFill="1" applyBorder="1" applyAlignment="1" applyProtection="1">
      <alignment horizontal="center" vertical="center" wrapText="1"/>
      <protection locked="0"/>
    </xf>
    <xf numFmtId="0" fontId="17" fillId="9" borderId="11" xfId="0" applyFont="1" applyFill="1" applyBorder="1" applyAlignment="1">
      <alignment horizontal="center" vertical="center"/>
    </xf>
    <xf numFmtId="0" fontId="17" fillId="9" borderId="12" xfId="0" applyFont="1" applyFill="1" applyBorder="1" applyAlignment="1">
      <alignment horizontal="center" vertical="center"/>
    </xf>
    <xf numFmtId="0" fontId="10" fillId="15" borderId="97" xfId="2" applyFont="1" applyFill="1" applyBorder="1" applyAlignment="1">
      <alignment horizontal="center" vertical="center" wrapText="1"/>
    </xf>
    <xf numFmtId="0" fontId="10" fillId="15" borderId="98" xfId="2" applyFont="1" applyFill="1" applyBorder="1" applyAlignment="1">
      <alignment horizontal="center" vertical="center" wrapText="1"/>
    </xf>
    <xf numFmtId="0" fontId="17" fillId="15" borderId="97" xfId="0" applyFont="1" applyFill="1" applyBorder="1" applyAlignment="1">
      <alignment horizontal="center" vertical="center" wrapText="1"/>
    </xf>
    <xf numFmtId="0" fontId="17" fillId="15" borderId="98" xfId="0" applyFont="1" applyFill="1" applyBorder="1" applyAlignment="1">
      <alignment horizontal="center" vertical="center" wrapText="1"/>
    </xf>
    <xf numFmtId="0" fontId="10" fillId="15" borderId="97" xfId="0" applyFont="1" applyFill="1" applyBorder="1" applyAlignment="1">
      <alignment horizontal="center" vertical="center" wrapText="1"/>
    </xf>
    <xf numFmtId="0" fontId="10" fillId="15" borderId="98" xfId="0" applyFont="1" applyFill="1" applyBorder="1" applyAlignment="1">
      <alignment horizontal="center" vertical="center" wrapText="1"/>
    </xf>
    <xf numFmtId="9" fontId="10" fillId="15" borderId="66" xfId="0" applyNumberFormat="1" applyFont="1" applyFill="1" applyBorder="1" applyAlignment="1">
      <alignment horizontal="left" vertical="center" wrapText="1"/>
    </xf>
    <xf numFmtId="9" fontId="10" fillId="15" borderId="67" xfId="0" applyNumberFormat="1" applyFont="1" applyFill="1" applyBorder="1" applyAlignment="1">
      <alignment horizontal="left" vertical="center" wrapText="1"/>
    </xf>
    <xf numFmtId="0" fontId="17" fillId="15" borderId="49" xfId="0" applyFont="1" applyFill="1" applyBorder="1" applyAlignment="1">
      <alignment horizontal="center" vertical="center"/>
    </xf>
    <xf numFmtId="0" fontId="17" fillId="15" borderId="63" xfId="0" applyFont="1" applyFill="1" applyBorder="1" applyAlignment="1">
      <alignment horizontal="center" vertical="center"/>
    </xf>
    <xf numFmtId="9" fontId="9" fillId="15" borderId="49" xfId="0" applyNumberFormat="1" applyFont="1" applyFill="1" applyBorder="1" applyAlignment="1">
      <alignment horizontal="center" vertical="center" wrapText="1"/>
    </xf>
    <xf numFmtId="9" fontId="9" fillId="15" borderId="63" xfId="0" applyNumberFormat="1" applyFont="1" applyFill="1" applyBorder="1" applyAlignment="1">
      <alignment horizontal="center" vertical="center" wrapText="1"/>
    </xf>
    <xf numFmtId="0" fontId="9" fillId="9" borderId="16" xfId="0" applyFont="1" applyFill="1" applyBorder="1" applyAlignment="1">
      <alignment horizontal="left" vertical="center" wrapText="1"/>
    </xf>
    <xf numFmtId="0" fontId="9" fillId="9" borderId="10" xfId="0" applyFont="1" applyFill="1" applyBorder="1" applyAlignment="1">
      <alignment horizontal="left" vertical="center" wrapText="1"/>
    </xf>
    <xf numFmtId="0" fontId="9" fillId="9" borderId="99" xfId="0" applyFont="1" applyFill="1" applyBorder="1" applyAlignment="1">
      <alignment horizontal="left" vertical="center" wrapText="1"/>
    </xf>
    <xf numFmtId="0" fontId="9" fillId="9" borderId="20" xfId="0" applyFont="1" applyFill="1" applyBorder="1" applyAlignment="1">
      <alignment horizontal="left" vertical="center" wrapText="1"/>
    </xf>
    <xf numFmtId="0" fontId="9" fillId="9" borderId="67" xfId="0" applyFont="1" applyFill="1" applyBorder="1" applyAlignment="1">
      <alignment horizontal="left" vertical="center" wrapText="1"/>
    </xf>
    <xf numFmtId="0" fontId="17" fillId="9" borderId="23" xfId="0" applyFont="1" applyFill="1" applyBorder="1" applyAlignment="1">
      <alignment horizontal="center" vertical="center" wrapText="1"/>
    </xf>
    <xf numFmtId="0" fontId="9" fillId="9" borderId="23" xfId="0" applyFont="1" applyFill="1" applyBorder="1" applyAlignment="1">
      <alignment horizontal="center" vertical="center" wrapText="1"/>
    </xf>
    <xf numFmtId="0" fontId="16" fillId="10" borderId="97" xfId="2" applyFont="1" applyFill="1" applyBorder="1" applyAlignment="1">
      <alignment horizontal="center" vertical="center" wrapText="1"/>
    </xf>
    <xf numFmtId="0" fontId="16" fillId="10" borderId="98" xfId="2" applyFont="1" applyFill="1" applyBorder="1" applyAlignment="1">
      <alignment horizontal="center" vertical="center" wrapText="1"/>
    </xf>
    <xf numFmtId="0" fontId="10" fillId="10" borderId="97" xfId="2" applyFont="1" applyFill="1" applyBorder="1" applyAlignment="1">
      <alignment horizontal="center" vertical="center" wrapText="1"/>
    </xf>
    <xf numFmtId="0" fontId="10" fillId="10" borderId="98" xfId="2" applyFont="1" applyFill="1" applyBorder="1" applyAlignment="1">
      <alignment horizontal="center" vertical="center" wrapText="1"/>
    </xf>
    <xf numFmtId="0" fontId="17" fillId="10" borderId="97" xfId="0" applyFont="1" applyFill="1" applyBorder="1" applyAlignment="1">
      <alignment horizontal="center" vertical="center" wrapText="1"/>
    </xf>
    <xf numFmtId="0" fontId="17" fillId="10" borderId="98" xfId="0" applyFont="1" applyFill="1" applyBorder="1" applyAlignment="1">
      <alignment horizontal="center" vertical="center" wrapText="1"/>
    </xf>
    <xf numFmtId="0" fontId="10" fillId="10" borderId="97" xfId="0" applyFont="1" applyFill="1" applyBorder="1" applyAlignment="1">
      <alignment horizontal="center" vertical="center" wrapText="1"/>
    </xf>
    <xf numFmtId="0" fontId="10" fillId="10" borderId="98" xfId="0" applyFont="1" applyFill="1" applyBorder="1" applyAlignment="1">
      <alignment horizontal="center" vertical="center" wrapText="1"/>
    </xf>
    <xf numFmtId="9" fontId="10" fillId="10" borderId="66" xfId="0" applyNumberFormat="1" applyFont="1" applyFill="1" applyBorder="1" applyAlignment="1">
      <alignment horizontal="left" vertical="center" wrapText="1"/>
    </xf>
    <xf numFmtId="9" fontId="10" fillId="10" borderId="67" xfId="0" applyNumberFormat="1" applyFont="1" applyFill="1" applyBorder="1" applyAlignment="1">
      <alignment horizontal="left" vertical="center" wrapText="1"/>
    </xf>
    <xf numFmtId="0" fontId="17" fillId="10" borderId="49" xfId="0" applyFont="1" applyFill="1" applyBorder="1" applyAlignment="1">
      <alignment horizontal="center" vertical="center"/>
    </xf>
    <xf numFmtId="0" fontId="17" fillId="10" borderId="63" xfId="0" applyFont="1" applyFill="1" applyBorder="1" applyAlignment="1">
      <alignment horizontal="center" vertical="center"/>
    </xf>
    <xf numFmtId="0" fontId="10" fillId="9" borderId="6" xfId="0" applyFont="1" applyFill="1" applyBorder="1" applyAlignment="1">
      <alignment horizontal="left" vertical="center" wrapText="1"/>
    </xf>
    <xf numFmtId="0" fontId="10" fillId="9" borderId="7" xfId="0" applyFont="1" applyFill="1" applyBorder="1" applyAlignment="1">
      <alignment horizontal="left" vertical="center" wrapText="1"/>
    </xf>
    <xf numFmtId="0" fontId="17" fillId="9" borderId="48" xfId="0" applyFont="1" applyFill="1" applyBorder="1" applyAlignment="1">
      <alignment horizontal="center" vertical="center" wrapText="1"/>
    </xf>
    <xf numFmtId="0" fontId="9" fillId="9" borderId="68" xfId="0" applyFont="1" applyFill="1" applyBorder="1" applyAlignment="1">
      <alignment horizontal="left" vertical="center" wrapText="1"/>
    </xf>
    <xf numFmtId="0" fontId="16" fillId="9" borderId="48" xfId="0" applyFont="1" applyFill="1" applyBorder="1" applyAlignment="1">
      <alignment horizontal="center" vertical="center" wrapText="1"/>
    </xf>
    <xf numFmtId="0" fontId="9" fillId="9" borderId="66" xfId="0" applyFont="1" applyFill="1" applyBorder="1" applyAlignment="1">
      <alignment horizontal="left" vertical="center" wrapText="1"/>
    </xf>
    <xf numFmtId="0" fontId="10" fillId="9" borderId="5" xfId="0" applyFont="1" applyFill="1" applyBorder="1" applyAlignment="1">
      <alignment horizontal="left" vertical="center" wrapText="1"/>
    </xf>
    <xf numFmtId="0" fontId="17" fillId="9" borderId="10" xfId="0" applyFont="1" applyFill="1" applyBorder="1" applyAlignment="1">
      <alignment horizontal="center" vertical="center"/>
    </xf>
    <xf numFmtId="0" fontId="9" fillId="9" borderId="66" xfId="0" applyFont="1" applyFill="1" applyBorder="1" applyAlignment="1">
      <alignment horizontal="center" vertical="center" wrapText="1"/>
    </xf>
    <xf numFmtId="0" fontId="9" fillId="9" borderId="20" xfId="0" applyFont="1" applyFill="1" applyBorder="1" applyAlignment="1">
      <alignment horizontal="center" vertical="center" wrapText="1"/>
    </xf>
    <xf numFmtId="0" fontId="9" fillId="9" borderId="67" xfId="0" applyFont="1" applyFill="1" applyBorder="1" applyAlignment="1">
      <alignment horizontal="center" vertical="center" wrapText="1"/>
    </xf>
    <xf numFmtId="0" fontId="17" fillId="9" borderId="49" xfId="0" applyFont="1" applyFill="1" applyBorder="1" applyAlignment="1">
      <alignment horizontal="center" vertical="center"/>
    </xf>
    <xf numFmtId="0" fontId="9" fillId="9" borderId="12" xfId="0" applyFont="1" applyFill="1" applyBorder="1" applyAlignment="1">
      <alignment horizontal="left" vertical="center" wrapText="1"/>
    </xf>
    <xf numFmtId="0" fontId="18" fillId="4" borderId="8" xfId="0" applyFont="1" applyFill="1" applyBorder="1" applyAlignment="1">
      <alignment horizontal="center" vertical="center"/>
    </xf>
    <xf numFmtId="0" fontId="18" fillId="4" borderId="4" xfId="0" applyFont="1" applyFill="1" applyBorder="1" applyAlignment="1">
      <alignment horizontal="center" vertical="center"/>
    </xf>
    <xf numFmtId="0" fontId="18" fillId="4" borderId="18" xfId="0" applyFont="1" applyFill="1" applyBorder="1" applyAlignment="1">
      <alignment horizontal="center" vertical="center"/>
    </xf>
    <xf numFmtId="10" fontId="12" fillId="6" borderId="8" xfId="3" applyNumberFormat="1" applyFont="1" applyFill="1" applyBorder="1" applyAlignment="1">
      <alignment horizontal="center" vertical="center" textRotation="90"/>
    </xf>
    <xf numFmtId="10" fontId="12" fillId="6" borderId="4" xfId="3" applyNumberFormat="1" applyFont="1" applyFill="1" applyBorder="1" applyAlignment="1">
      <alignment horizontal="center" vertical="center" textRotation="90"/>
    </xf>
    <xf numFmtId="10" fontId="12" fillId="6" borderId="26" xfId="3" applyNumberFormat="1" applyFont="1" applyFill="1" applyBorder="1" applyAlignment="1">
      <alignment horizontal="center" vertical="center" textRotation="90"/>
    </xf>
    <xf numFmtId="0" fontId="9" fillId="23" borderId="23" xfId="0" applyFont="1" applyFill="1" applyBorder="1" applyAlignment="1">
      <alignment horizontal="left" vertical="center" wrapText="1"/>
    </xf>
    <xf numFmtId="164" fontId="9" fillId="23" borderId="93" xfId="3" applyNumberFormat="1" applyFont="1" applyFill="1" applyBorder="1" applyAlignment="1">
      <alignment horizontal="center" vertical="center" wrapText="1"/>
    </xf>
    <xf numFmtId="0" fontId="10" fillId="12" borderId="8" xfId="4" applyFont="1" applyFill="1" applyBorder="1" applyAlignment="1" applyProtection="1">
      <alignment horizontal="center" vertical="center" wrapText="1"/>
      <protection locked="0"/>
    </xf>
    <xf numFmtId="0" fontId="10" fillId="12" borderId="4" xfId="4" applyFont="1" applyFill="1" applyBorder="1" applyAlignment="1" applyProtection="1">
      <alignment horizontal="center" vertical="center" wrapText="1"/>
      <protection locked="0"/>
    </xf>
    <xf numFmtId="0" fontId="10" fillId="12" borderId="18" xfId="4" applyFont="1" applyFill="1" applyBorder="1" applyAlignment="1" applyProtection="1">
      <alignment horizontal="center" vertical="center" wrapText="1"/>
      <protection locked="0"/>
    </xf>
    <xf numFmtId="0" fontId="9" fillId="9" borderId="11" xfId="0" applyFont="1" applyFill="1" applyBorder="1" applyAlignment="1">
      <alignment horizontal="left" vertical="center" wrapText="1"/>
    </xf>
    <xf numFmtId="0" fontId="9" fillId="9" borderId="23" xfId="0" applyFont="1" applyFill="1" applyBorder="1" applyAlignment="1">
      <alignment horizontal="left" vertical="center" wrapText="1"/>
    </xf>
    <xf numFmtId="10" fontId="10" fillId="9" borderId="12" xfId="0" applyNumberFormat="1" applyFont="1" applyFill="1" applyBorder="1" applyAlignment="1" applyProtection="1">
      <alignment horizontal="center" vertical="center" wrapText="1"/>
      <protection locked="0"/>
    </xf>
    <xf numFmtId="164" fontId="10" fillId="9" borderId="94" xfId="3" applyNumberFormat="1" applyFont="1" applyFill="1" applyBorder="1" applyAlignment="1">
      <alignment horizontal="center" vertical="center" wrapText="1"/>
    </xf>
    <xf numFmtId="164" fontId="10" fillId="9" borderId="41" xfId="3" applyNumberFormat="1" applyFont="1" applyFill="1" applyBorder="1" applyAlignment="1">
      <alignment horizontal="center" vertical="center" wrapText="1"/>
    </xf>
    <xf numFmtId="164" fontId="10" fillId="9" borderId="19" xfId="3" applyNumberFormat="1" applyFont="1" applyFill="1" applyBorder="1" applyAlignment="1">
      <alignment horizontal="center" vertical="center" wrapText="1"/>
    </xf>
    <xf numFmtId="164" fontId="10" fillId="9" borderId="93" xfId="3" applyNumberFormat="1" applyFont="1" applyFill="1" applyBorder="1" applyAlignment="1">
      <alignment horizontal="center" vertical="center" wrapText="1"/>
    </xf>
    <xf numFmtId="164" fontId="9" fillId="9" borderId="90" xfId="3" applyNumberFormat="1" applyFont="1" applyFill="1" applyBorder="1" applyAlignment="1">
      <alignment horizontal="center" vertical="center" wrapText="1"/>
    </xf>
    <xf numFmtId="164" fontId="9" fillId="9" borderId="91" xfId="3" applyNumberFormat="1" applyFont="1" applyFill="1" applyBorder="1" applyAlignment="1">
      <alignment horizontal="center" vertical="center" wrapText="1"/>
    </xf>
    <xf numFmtId="164" fontId="9" fillId="21" borderId="92" xfId="3" applyNumberFormat="1" applyFont="1" applyFill="1" applyBorder="1" applyAlignment="1">
      <alignment horizontal="center" vertical="center" wrapText="1"/>
    </xf>
    <xf numFmtId="164" fontId="9" fillId="21" borderId="91" xfId="3" applyNumberFormat="1" applyFont="1" applyFill="1" applyBorder="1" applyAlignment="1">
      <alignment horizontal="center" vertical="center" wrapText="1"/>
    </xf>
    <xf numFmtId="0" fontId="9" fillId="21" borderId="16" xfId="0" applyFont="1" applyFill="1" applyBorder="1" applyAlignment="1">
      <alignment horizontal="left" vertical="center" wrapText="1"/>
    </xf>
    <xf numFmtId="0" fontId="9" fillId="21" borderId="23" xfId="0" applyFont="1" applyFill="1" applyBorder="1" applyAlignment="1">
      <alignment horizontal="left" vertical="center" wrapText="1"/>
    </xf>
    <xf numFmtId="164" fontId="10" fillId="21" borderId="90" xfId="3" applyNumberFormat="1" applyFont="1" applyFill="1" applyBorder="1" applyAlignment="1">
      <alignment horizontal="center" vertical="center" wrapText="1"/>
    </xf>
    <xf numFmtId="10" fontId="12" fillId="5" borderId="47" xfId="3" applyNumberFormat="1" applyFont="1" applyFill="1" applyBorder="1" applyAlignment="1">
      <alignment horizontal="center" vertical="center"/>
    </xf>
    <xf numFmtId="10" fontId="12" fillId="0" borderId="47" xfId="3" applyNumberFormat="1" applyFont="1" applyFill="1" applyBorder="1" applyAlignment="1">
      <alignment horizontal="center" vertical="center"/>
    </xf>
    <xf numFmtId="164" fontId="10" fillId="21" borderId="91" xfId="3" applyNumberFormat="1" applyFont="1" applyFill="1" applyBorder="1" applyAlignment="1">
      <alignment horizontal="center" vertical="center" wrapText="1"/>
    </xf>
    <xf numFmtId="164" fontId="10" fillId="21" borderId="94" xfId="3" applyNumberFormat="1" applyFont="1" applyFill="1" applyBorder="1" applyAlignment="1">
      <alignment horizontal="center" vertical="center" wrapText="1"/>
    </xf>
    <xf numFmtId="164" fontId="10" fillId="21" borderId="93" xfId="3" applyNumberFormat="1" applyFont="1" applyFill="1" applyBorder="1" applyAlignment="1">
      <alignment horizontal="center" vertical="center" wrapText="1"/>
    </xf>
    <xf numFmtId="9" fontId="10" fillId="21" borderId="21" xfId="0" applyNumberFormat="1" applyFont="1" applyFill="1" applyBorder="1" applyAlignment="1">
      <alignment horizontal="left" vertical="center" wrapText="1"/>
    </xf>
    <xf numFmtId="164" fontId="9" fillId="11" borderId="16" xfId="1" applyNumberFormat="1" applyFont="1" applyFill="1" applyBorder="1" applyAlignment="1">
      <alignment horizontal="left" vertical="center" wrapText="1"/>
    </xf>
    <xf numFmtId="164" fontId="9" fillId="11" borderId="23" xfId="1" applyNumberFormat="1" applyFont="1" applyFill="1" applyBorder="1" applyAlignment="1">
      <alignment horizontal="left" vertical="center" wrapText="1"/>
    </xf>
    <xf numFmtId="164" fontId="9" fillId="11" borderId="94" xfId="1" applyNumberFormat="1" applyFont="1" applyFill="1" applyBorder="1" applyAlignment="1">
      <alignment horizontal="center" vertical="center" wrapText="1"/>
    </xf>
    <xf numFmtId="164" fontId="9" fillId="11" borderId="93" xfId="1" applyNumberFormat="1" applyFont="1" applyFill="1" applyBorder="1" applyAlignment="1">
      <alignment horizontal="center" vertical="center" wrapText="1"/>
    </xf>
    <xf numFmtId="164" fontId="9" fillId="11" borderId="37" xfId="1" applyNumberFormat="1" applyFont="1" applyFill="1" applyBorder="1" applyAlignment="1">
      <alignment horizontal="center" vertical="center" wrapText="1"/>
    </xf>
    <xf numFmtId="10" fontId="10" fillId="11" borderId="11" xfId="4" applyNumberFormat="1" applyFont="1" applyFill="1" applyBorder="1" applyAlignment="1" applyProtection="1">
      <alignment horizontal="center" vertical="center" wrapText="1"/>
      <protection locked="0"/>
    </xf>
    <xf numFmtId="10" fontId="10" fillId="11" borderId="12" xfId="4" applyNumberFormat="1" applyFont="1" applyFill="1" applyBorder="1" applyAlignment="1" applyProtection="1">
      <alignment horizontal="center" vertical="center" wrapText="1"/>
      <protection locked="0"/>
    </xf>
    <xf numFmtId="10" fontId="10" fillId="11" borderId="10" xfId="4" applyNumberFormat="1" applyFont="1" applyFill="1" applyBorder="1" applyAlignment="1" applyProtection="1">
      <alignment horizontal="center" vertical="center" wrapText="1"/>
      <protection locked="0"/>
    </xf>
    <xf numFmtId="164" fontId="9" fillId="11" borderId="49" xfId="1" applyNumberFormat="1" applyFont="1" applyFill="1" applyBorder="1" applyAlignment="1">
      <alignment horizontal="left" vertical="center" wrapText="1"/>
    </xf>
    <xf numFmtId="164" fontId="9" fillId="11" borderId="21" xfId="1" applyNumberFormat="1" applyFont="1" applyFill="1" applyBorder="1" applyAlignment="1">
      <alignment horizontal="left" vertical="center" wrapText="1"/>
    </xf>
    <xf numFmtId="0" fontId="10" fillId="23" borderId="6" xfId="4" applyFont="1" applyFill="1" applyBorder="1" applyAlignment="1" applyProtection="1">
      <alignment horizontal="left" vertical="center" wrapText="1"/>
      <protection locked="0"/>
    </xf>
    <xf numFmtId="0" fontId="10" fillId="23" borderId="7" xfId="4" applyFont="1" applyFill="1" applyBorder="1" applyAlignment="1" applyProtection="1">
      <alignment horizontal="left" vertical="center" wrapText="1"/>
      <protection locked="0"/>
    </xf>
    <xf numFmtId="0" fontId="10" fillId="23" borderId="5" xfId="4" applyFont="1" applyFill="1" applyBorder="1" applyAlignment="1" applyProtection="1">
      <alignment horizontal="left" vertical="center" wrapText="1"/>
      <protection locked="0"/>
    </xf>
    <xf numFmtId="0" fontId="10" fillId="23" borderId="57" xfId="0" applyFont="1" applyFill="1" applyBorder="1" applyAlignment="1">
      <alignment horizontal="left" vertical="center" wrapText="1"/>
    </xf>
    <xf numFmtId="0" fontId="10" fillId="23" borderId="53" xfId="0" applyFont="1" applyFill="1" applyBorder="1" applyAlignment="1">
      <alignment horizontal="left" vertical="center" wrapText="1"/>
    </xf>
    <xf numFmtId="0" fontId="10" fillId="23" borderId="60" xfId="0" applyFont="1" applyFill="1" applyBorder="1" applyAlignment="1">
      <alignment horizontal="left" vertical="center" wrapText="1"/>
    </xf>
    <xf numFmtId="1" fontId="10" fillId="23" borderId="57" xfId="0" applyNumberFormat="1" applyFont="1" applyFill="1" applyBorder="1" applyAlignment="1">
      <alignment horizontal="left" vertical="center" wrapText="1"/>
    </xf>
    <xf numFmtId="1" fontId="10" fillId="23" borderId="53" xfId="0" applyNumberFormat="1" applyFont="1" applyFill="1" applyBorder="1" applyAlignment="1">
      <alignment horizontal="left" vertical="center" wrapText="1"/>
    </xf>
    <xf numFmtId="1" fontId="10" fillId="23" borderId="60" xfId="0" applyNumberFormat="1" applyFont="1" applyFill="1" applyBorder="1" applyAlignment="1">
      <alignment horizontal="left" vertical="center" wrapText="1"/>
    </xf>
    <xf numFmtId="0" fontId="9" fillId="23" borderId="23" xfId="4" applyFont="1" applyFill="1" applyBorder="1" applyAlignment="1" applyProtection="1">
      <alignment horizontal="center" vertical="center" wrapText="1"/>
      <protection locked="0"/>
    </xf>
    <xf numFmtId="1" fontId="9" fillId="23" borderId="49" xfId="0" applyNumberFormat="1" applyFont="1" applyFill="1" applyBorder="1" applyAlignment="1">
      <alignment horizontal="center" vertical="center" wrapText="1"/>
    </xf>
    <xf numFmtId="1" fontId="9" fillId="23" borderId="21" xfId="0" applyNumberFormat="1" applyFont="1" applyFill="1" applyBorder="1" applyAlignment="1">
      <alignment horizontal="center" vertical="center" wrapText="1"/>
    </xf>
    <xf numFmtId="1" fontId="9" fillId="23" borderId="63" xfId="0" applyNumberFormat="1" applyFont="1" applyFill="1" applyBorder="1" applyAlignment="1">
      <alignment horizontal="center" vertical="center" wrapText="1"/>
    </xf>
    <xf numFmtId="1" fontId="10" fillId="23" borderId="6" xfId="0" applyNumberFormat="1" applyFont="1" applyFill="1" applyBorder="1" applyAlignment="1">
      <alignment horizontal="left" vertical="center" wrapText="1"/>
    </xf>
    <xf numFmtId="1" fontId="10" fillId="23" borderId="7" xfId="0" applyNumberFormat="1" applyFont="1" applyFill="1" applyBorder="1" applyAlignment="1">
      <alignment horizontal="left" vertical="center" wrapText="1"/>
    </xf>
    <xf numFmtId="1" fontId="10" fillId="23" borderId="5" xfId="0" applyNumberFormat="1" applyFont="1" applyFill="1" applyBorder="1" applyAlignment="1">
      <alignment horizontal="left" vertical="center" wrapText="1"/>
    </xf>
    <xf numFmtId="1" fontId="9" fillId="23" borderId="11" xfId="0" applyNumberFormat="1" applyFont="1" applyFill="1" applyBorder="1" applyAlignment="1">
      <alignment horizontal="center" vertical="center" wrapText="1"/>
    </xf>
    <xf numFmtId="1" fontId="9" fillId="23" borderId="12" xfId="0" applyNumberFormat="1" applyFont="1" applyFill="1" applyBorder="1" applyAlignment="1">
      <alignment horizontal="center" vertical="center" wrapText="1"/>
    </xf>
    <xf numFmtId="1" fontId="9" fillId="23" borderId="10" xfId="0" applyNumberFormat="1" applyFont="1" applyFill="1" applyBorder="1" applyAlignment="1">
      <alignment horizontal="center" vertical="center" wrapText="1"/>
    </xf>
    <xf numFmtId="0" fontId="10" fillId="12" borderId="35" xfId="0" applyFont="1" applyFill="1" applyBorder="1" applyAlignment="1">
      <alignment horizontal="left" vertical="center" wrapText="1"/>
    </xf>
    <xf numFmtId="0" fontId="10" fillId="12" borderId="0" xfId="0" applyFont="1" applyFill="1" applyBorder="1" applyAlignment="1">
      <alignment horizontal="left" vertical="center" wrapText="1"/>
    </xf>
    <xf numFmtId="0" fontId="10" fillId="12" borderId="33" xfId="0" applyFont="1" applyFill="1" applyBorder="1" applyAlignment="1">
      <alignment horizontal="left" vertical="center" wrapText="1"/>
    </xf>
    <xf numFmtId="0" fontId="17" fillId="12" borderId="11" xfId="0" applyFont="1" applyFill="1" applyBorder="1" applyAlignment="1">
      <alignment horizontal="center" vertical="center"/>
    </xf>
    <xf numFmtId="0" fontId="17" fillId="12" borderId="12" xfId="0" applyFont="1" applyFill="1" applyBorder="1" applyAlignment="1">
      <alignment horizontal="center" vertical="center"/>
    </xf>
    <xf numFmtId="0" fontId="17" fillId="12" borderId="10" xfId="0" applyFont="1" applyFill="1" applyBorder="1" applyAlignment="1">
      <alignment horizontal="center" vertical="center"/>
    </xf>
    <xf numFmtId="0" fontId="9" fillId="23" borderId="11" xfId="0" applyFont="1" applyFill="1" applyBorder="1" applyAlignment="1">
      <alignment horizontal="center" vertical="center" wrapText="1"/>
    </xf>
    <xf numFmtId="0" fontId="9" fillId="23" borderId="12" xfId="0" applyFont="1" applyFill="1" applyBorder="1" applyAlignment="1">
      <alignment horizontal="center" vertical="center" wrapText="1"/>
    </xf>
    <xf numFmtId="0" fontId="9" fillId="23" borderId="10" xfId="0" applyFont="1" applyFill="1" applyBorder="1" applyAlignment="1">
      <alignment horizontal="center" vertical="center" wrapText="1"/>
    </xf>
    <xf numFmtId="0" fontId="10" fillId="23" borderId="35" xfId="0" applyFont="1" applyFill="1" applyBorder="1" applyAlignment="1">
      <alignment horizontal="left" vertical="center" wrapText="1"/>
    </xf>
    <xf numFmtId="0" fontId="10" fillId="23" borderId="0" xfId="0" applyFont="1" applyFill="1" applyBorder="1" applyAlignment="1">
      <alignment horizontal="left" vertical="center" wrapText="1"/>
    </xf>
    <xf numFmtId="0" fontId="10" fillId="23" borderId="33" xfId="0" applyFont="1" applyFill="1" applyBorder="1" applyAlignment="1">
      <alignment horizontal="left" vertical="center" wrapText="1"/>
    </xf>
    <xf numFmtId="0" fontId="9" fillId="12" borderId="49" xfId="4" applyFont="1" applyFill="1" applyBorder="1" applyAlignment="1" applyProtection="1">
      <alignment horizontal="center" vertical="center" wrapText="1"/>
      <protection locked="0"/>
    </xf>
    <xf numFmtId="0" fontId="9" fillId="12" borderId="21" xfId="4" applyFont="1" applyFill="1" applyBorder="1" applyAlignment="1" applyProtection="1">
      <alignment horizontal="center" vertical="center" wrapText="1"/>
      <protection locked="0"/>
    </xf>
    <xf numFmtId="0" fontId="9" fillId="12" borderId="63" xfId="4" applyFont="1" applyFill="1" applyBorder="1" applyAlignment="1" applyProtection="1">
      <alignment horizontal="center" vertical="center" wrapText="1"/>
      <protection locked="0"/>
    </xf>
    <xf numFmtId="10" fontId="10" fillId="12" borderId="11" xfId="1" applyNumberFormat="1" applyFont="1" applyFill="1" applyBorder="1" applyAlignment="1" applyProtection="1">
      <alignment horizontal="center" vertical="center" wrapText="1"/>
      <protection locked="0"/>
    </xf>
    <xf numFmtId="10" fontId="10" fillId="12" borderId="12" xfId="1" applyNumberFormat="1" applyFont="1" applyFill="1" applyBorder="1" applyAlignment="1" applyProtection="1">
      <alignment horizontal="center" vertical="center" wrapText="1"/>
      <protection locked="0"/>
    </xf>
    <xf numFmtId="10" fontId="10" fillId="12" borderId="10" xfId="1" applyNumberFormat="1" applyFont="1" applyFill="1" applyBorder="1" applyAlignment="1" applyProtection="1">
      <alignment horizontal="center" vertical="center" wrapText="1"/>
      <protection locked="0"/>
    </xf>
    <xf numFmtId="0" fontId="10" fillId="23" borderId="8" xfId="0" applyFont="1" applyFill="1" applyBorder="1" applyAlignment="1">
      <alignment horizontal="center" vertical="center" wrapText="1"/>
    </xf>
    <xf numFmtId="0" fontId="10" fillId="23" borderId="4" xfId="0" applyFont="1" applyFill="1" applyBorder="1" applyAlignment="1">
      <alignment horizontal="center" vertical="center" wrapText="1"/>
    </xf>
    <xf numFmtId="0" fontId="10" fillId="23" borderId="18" xfId="0" applyFont="1" applyFill="1" applyBorder="1" applyAlignment="1">
      <alignment horizontal="center" vertical="center" wrapText="1"/>
    </xf>
    <xf numFmtId="0" fontId="10" fillId="16" borderId="16" xfId="0" applyFont="1" applyFill="1" applyBorder="1" applyAlignment="1">
      <alignment horizontal="left" vertical="center" wrapText="1"/>
    </xf>
    <xf numFmtId="0" fontId="20" fillId="16" borderId="4" xfId="0" applyFont="1" applyFill="1" applyBorder="1" applyAlignment="1">
      <alignment horizontal="center" vertical="center" textRotation="90" wrapText="1"/>
    </xf>
    <xf numFmtId="0" fontId="20" fillId="16" borderId="18" xfId="0" applyFont="1" applyFill="1" applyBorder="1" applyAlignment="1">
      <alignment horizontal="center" vertical="center" textRotation="90" wrapText="1"/>
    </xf>
    <xf numFmtId="0" fontId="17" fillId="23" borderId="49" xfId="0" applyFont="1" applyFill="1" applyBorder="1" applyAlignment="1">
      <alignment horizontal="center" vertical="center"/>
    </xf>
    <xf numFmtId="0" fontId="17" fillId="23" borderId="21" xfId="0" applyFont="1" applyFill="1" applyBorder="1" applyAlignment="1">
      <alignment horizontal="center" vertical="center"/>
    </xf>
    <xf numFmtId="0" fontId="17" fillId="23" borderId="63" xfId="0" applyFont="1" applyFill="1" applyBorder="1" applyAlignment="1">
      <alignment horizontal="center" vertical="center"/>
    </xf>
    <xf numFmtId="0" fontId="20" fillId="16" borderId="8" xfId="0" applyFont="1" applyFill="1" applyBorder="1" applyAlignment="1">
      <alignment horizontal="center" vertical="center" wrapText="1"/>
    </xf>
    <xf numFmtId="0" fontId="20" fillId="16" borderId="18" xfId="0" applyFont="1" applyFill="1" applyBorder="1" applyAlignment="1">
      <alignment horizontal="center" vertical="center" wrapText="1"/>
    </xf>
    <xf numFmtId="0" fontId="9" fillId="12" borderId="11" xfId="0" applyFont="1" applyFill="1" applyBorder="1" applyAlignment="1">
      <alignment horizontal="left" vertical="center" wrapText="1"/>
    </xf>
    <xf numFmtId="0" fontId="9" fillId="12" borderId="23" xfId="0" applyFont="1" applyFill="1" applyBorder="1" applyAlignment="1">
      <alignment horizontal="left" vertical="center" wrapText="1"/>
    </xf>
    <xf numFmtId="164" fontId="9" fillId="12" borderId="37" xfId="3" applyNumberFormat="1" applyFont="1" applyFill="1" applyBorder="1" applyAlignment="1">
      <alignment horizontal="center" vertical="center" wrapText="1"/>
    </xf>
    <xf numFmtId="0" fontId="9" fillId="23" borderId="10" xfId="0" applyFont="1" applyFill="1" applyBorder="1" applyAlignment="1">
      <alignment horizontal="left" vertical="center" wrapText="1"/>
    </xf>
    <xf numFmtId="0" fontId="9" fillId="12" borderId="16" xfId="0" applyFont="1" applyFill="1" applyBorder="1" applyAlignment="1">
      <alignment horizontal="left" vertical="center" wrapText="1"/>
    </xf>
    <xf numFmtId="0" fontId="14" fillId="4" borderId="4"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6" fillId="16" borderId="8" xfId="2" applyFont="1" applyFill="1" applyBorder="1" applyAlignment="1">
      <alignment horizontal="center" vertical="center" wrapText="1"/>
    </xf>
    <xf numFmtId="0" fontId="16" fillId="16" borderId="4" xfId="2" applyFont="1" applyFill="1" applyBorder="1" applyAlignment="1">
      <alignment horizontal="center" vertical="center" wrapText="1"/>
    </xf>
    <xf numFmtId="0" fontId="10" fillId="16" borderId="8" xfId="2" applyFont="1" applyFill="1" applyBorder="1" applyAlignment="1">
      <alignment horizontal="center" vertical="center" wrapText="1"/>
    </xf>
    <xf numFmtId="0" fontId="10" fillId="16" borderId="4" xfId="2" applyFont="1" applyFill="1" applyBorder="1" applyAlignment="1">
      <alignment horizontal="center" vertical="center" wrapText="1"/>
    </xf>
    <xf numFmtId="0" fontId="10" fillId="16" borderId="9" xfId="0" applyFont="1" applyFill="1" applyBorder="1" applyAlignment="1">
      <alignment horizontal="center" vertical="center" wrapText="1"/>
    </xf>
    <xf numFmtId="0" fontId="10" fillId="16" borderId="14" xfId="0" applyFont="1" applyFill="1" applyBorder="1" applyAlignment="1">
      <alignment horizontal="center" vertical="center" wrapText="1"/>
    </xf>
    <xf numFmtId="0" fontId="10" fillId="16" borderId="6" xfId="2" applyFont="1" applyFill="1" applyBorder="1" applyAlignment="1">
      <alignment horizontal="left" vertical="center" wrapText="1"/>
    </xf>
    <xf numFmtId="0" fontId="10" fillId="16" borderId="7" xfId="2" applyFont="1" applyFill="1" applyBorder="1" applyAlignment="1">
      <alignment horizontal="left" vertical="center" wrapText="1"/>
    </xf>
    <xf numFmtId="0" fontId="10" fillId="16" borderId="5" xfId="2" applyFont="1" applyFill="1" applyBorder="1" applyAlignment="1">
      <alignment horizontal="left" vertical="center" wrapText="1"/>
    </xf>
    <xf numFmtId="0" fontId="9" fillId="16" borderId="10" xfId="0" applyFont="1" applyFill="1" applyBorder="1" applyAlignment="1">
      <alignment horizontal="left" vertical="center" wrapText="1"/>
    </xf>
    <xf numFmtId="0" fontId="16" fillId="16" borderId="97" xfId="2" applyFont="1" applyFill="1" applyBorder="1" applyAlignment="1">
      <alignment horizontal="center" vertical="center" wrapText="1"/>
    </xf>
    <xf numFmtId="0" fontId="16" fillId="16" borderId="98" xfId="2" applyFont="1" applyFill="1" applyBorder="1" applyAlignment="1">
      <alignment horizontal="center" vertical="center" wrapText="1"/>
    </xf>
    <xf numFmtId="0" fontId="10" fillId="16" borderId="97" xfId="2" applyFont="1" applyFill="1" applyBorder="1" applyAlignment="1">
      <alignment horizontal="center" vertical="center" wrapText="1"/>
    </xf>
    <xf numFmtId="0" fontId="10" fillId="16" borderId="98" xfId="2" applyFont="1" applyFill="1" applyBorder="1" applyAlignment="1">
      <alignment horizontal="center" vertical="center" wrapText="1"/>
    </xf>
    <xf numFmtId="0" fontId="17" fillId="16" borderId="97" xfId="0" applyFont="1" applyFill="1" applyBorder="1" applyAlignment="1">
      <alignment horizontal="center" vertical="center" wrapText="1"/>
    </xf>
    <xf numFmtId="0" fontId="17" fillId="16" borderId="98" xfId="0" applyFont="1" applyFill="1" applyBorder="1" applyAlignment="1">
      <alignment horizontal="center" vertical="center" wrapText="1"/>
    </xf>
    <xf numFmtId="0" fontId="10" fillId="16" borderId="97" xfId="0" applyFont="1" applyFill="1" applyBorder="1" applyAlignment="1">
      <alignment horizontal="center" vertical="center" wrapText="1"/>
    </xf>
    <xf numFmtId="0" fontId="10" fillId="16" borderId="98" xfId="0" applyFont="1" applyFill="1" applyBorder="1" applyAlignment="1">
      <alignment horizontal="center" vertical="center" wrapText="1"/>
    </xf>
    <xf numFmtId="0" fontId="35" fillId="16" borderId="8" xfId="0" applyFont="1" applyFill="1" applyBorder="1" applyAlignment="1">
      <alignment horizontal="center" vertical="center" wrapText="1"/>
    </xf>
    <xf numFmtId="0" fontId="35" fillId="16" borderId="4" xfId="0" applyFont="1" applyFill="1" applyBorder="1" applyAlignment="1">
      <alignment horizontal="center" vertical="center" wrapText="1"/>
    </xf>
    <xf numFmtId="0" fontId="35" fillId="16" borderId="18" xfId="0" applyFont="1" applyFill="1" applyBorder="1" applyAlignment="1">
      <alignment horizontal="center" vertical="center" wrapText="1"/>
    </xf>
    <xf numFmtId="0" fontId="17" fillId="16" borderId="18" xfId="0" applyFont="1" applyFill="1" applyBorder="1" applyAlignment="1">
      <alignment horizontal="center" vertical="center" wrapText="1"/>
    </xf>
    <xf numFmtId="0" fontId="10" fillId="16" borderId="8"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10" fillId="16" borderId="18" xfId="0" applyFont="1" applyFill="1" applyBorder="1" applyAlignment="1">
      <alignment horizontal="center" vertical="center" wrapText="1"/>
    </xf>
    <xf numFmtId="9" fontId="10" fillId="16" borderId="66" xfId="0" applyNumberFormat="1" applyFont="1" applyFill="1" applyBorder="1" applyAlignment="1">
      <alignment horizontal="left" vertical="center" wrapText="1"/>
    </xf>
    <xf numFmtId="9" fontId="10" fillId="16" borderId="67" xfId="0" applyNumberFormat="1" applyFont="1" applyFill="1" applyBorder="1" applyAlignment="1">
      <alignment horizontal="left" vertical="center" wrapText="1"/>
    </xf>
    <xf numFmtId="0" fontId="16" fillId="16" borderId="18" xfId="0" applyFont="1" applyFill="1" applyBorder="1" applyAlignment="1">
      <alignment horizontal="center" vertical="center" wrapText="1" readingOrder="1"/>
    </xf>
    <xf numFmtId="0" fontId="9" fillId="16" borderId="16" xfId="0" applyFont="1" applyFill="1" applyBorder="1" applyAlignment="1">
      <alignment horizontal="left" vertical="center" wrapText="1"/>
    </xf>
    <xf numFmtId="0" fontId="20" fillId="16" borderId="8" xfId="0" applyFont="1" applyFill="1" applyBorder="1" applyAlignment="1">
      <alignment horizontal="center" vertical="center" textRotation="90" wrapText="1"/>
    </xf>
    <xf numFmtId="164" fontId="10" fillId="16" borderId="90" xfId="1" applyNumberFormat="1" applyFont="1" applyFill="1" applyBorder="1" applyAlignment="1">
      <alignment horizontal="center" vertical="center"/>
    </xf>
    <xf numFmtId="164" fontId="10" fillId="16" borderId="91" xfId="1" applyNumberFormat="1" applyFont="1" applyFill="1" applyBorder="1" applyAlignment="1">
      <alignment horizontal="center" vertical="center"/>
    </xf>
    <xf numFmtId="164" fontId="10" fillId="16" borderId="92" xfId="1" applyNumberFormat="1" applyFont="1" applyFill="1" applyBorder="1" applyAlignment="1">
      <alignment horizontal="center" vertical="center"/>
    </xf>
    <xf numFmtId="0" fontId="10" fillId="16" borderId="32" xfId="0" applyFont="1" applyFill="1" applyBorder="1" applyAlignment="1">
      <alignment horizontal="center" vertical="center" wrapText="1"/>
    </xf>
    <xf numFmtId="15" fontId="20" fillId="16" borderId="8" xfId="0" applyNumberFormat="1" applyFont="1" applyFill="1" applyBorder="1" applyAlignment="1">
      <alignment horizontal="center" vertical="center" textRotation="90" wrapText="1"/>
    </xf>
    <xf numFmtId="15" fontId="20" fillId="16" borderId="4" xfId="0" applyNumberFormat="1" applyFont="1" applyFill="1" applyBorder="1" applyAlignment="1">
      <alignment horizontal="center" vertical="center" textRotation="90" wrapText="1"/>
    </xf>
    <xf numFmtId="0" fontId="14" fillId="4" borderId="8" xfId="0" applyFont="1" applyFill="1" applyBorder="1" applyAlignment="1">
      <alignment horizontal="center" vertical="center" wrapText="1" readingOrder="1"/>
    </xf>
    <xf numFmtId="0" fontId="14" fillId="4" borderId="4" xfId="0" applyFont="1" applyFill="1" applyBorder="1" applyAlignment="1">
      <alignment horizontal="center" vertical="center" wrapText="1" readingOrder="1"/>
    </xf>
    <xf numFmtId="0" fontId="17" fillId="16" borderId="11" xfId="0" applyFont="1" applyFill="1" applyBorder="1" applyAlignment="1">
      <alignment horizontal="center" vertical="center" wrapText="1"/>
    </xf>
    <xf numFmtId="0" fontId="17" fillId="16" borderId="12" xfId="0" applyFont="1" applyFill="1" applyBorder="1" applyAlignment="1">
      <alignment horizontal="center" vertical="center" wrapText="1"/>
    </xf>
    <xf numFmtId="0" fontId="17" fillId="16" borderId="10" xfId="0" applyFont="1" applyFill="1" applyBorder="1" applyAlignment="1">
      <alignment horizontal="center" vertical="center" wrapText="1"/>
    </xf>
    <xf numFmtId="0" fontId="14" fillId="4" borderId="18" xfId="0" applyFont="1" applyFill="1" applyBorder="1" applyAlignment="1">
      <alignment horizontal="center" vertical="center" wrapText="1" readingOrder="1"/>
    </xf>
    <xf numFmtId="164" fontId="9" fillId="16" borderId="16" xfId="3" applyNumberFormat="1" applyFont="1" applyFill="1" applyBorder="1" applyAlignment="1">
      <alignment horizontal="left" vertical="center" wrapText="1"/>
    </xf>
    <xf numFmtId="164" fontId="9" fillId="16" borderId="46" xfId="3" applyNumberFormat="1" applyFont="1" applyFill="1" applyBorder="1" applyAlignment="1">
      <alignment horizontal="left" vertical="center" wrapText="1"/>
    </xf>
    <xf numFmtId="164" fontId="9" fillId="16" borderId="12" xfId="3" applyNumberFormat="1" applyFont="1" applyFill="1" applyBorder="1" applyAlignment="1">
      <alignment horizontal="left" vertical="center" wrapText="1"/>
    </xf>
    <xf numFmtId="164" fontId="9" fillId="16" borderId="10" xfId="3" applyNumberFormat="1" applyFont="1" applyFill="1" applyBorder="1" applyAlignment="1">
      <alignment horizontal="left" vertical="center" wrapText="1"/>
    </xf>
    <xf numFmtId="164" fontId="10" fillId="16" borderId="91" xfId="1" applyNumberFormat="1" applyFont="1" applyFill="1" applyBorder="1" applyAlignment="1">
      <alignment horizontal="center" vertical="center" wrapText="1"/>
    </xf>
    <xf numFmtId="0" fontId="9" fillId="16" borderId="86" xfId="0" applyFont="1" applyFill="1" applyBorder="1" applyAlignment="1">
      <alignment horizontal="left" vertical="center" wrapText="1"/>
    </xf>
    <xf numFmtId="0" fontId="23" fillId="15" borderId="8" xfId="0" applyFont="1" applyFill="1" applyBorder="1" applyAlignment="1">
      <alignment horizontal="center" vertical="center" textRotation="90" wrapText="1" readingOrder="1"/>
    </xf>
    <xf numFmtId="0" fontId="23" fillId="15" borderId="4" xfId="0" applyFont="1" applyFill="1" applyBorder="1" applyAlignment="1">
      <alignment horizontal="center" vertical="center" textRotation="90" wrapText="1" readingOrder="1"/>
    </xf>
    <xf numFmtId="0" fontId="23" fillId="15" borderId="18" xfId="0" applyFont="1" applyFill="1" applyBorder="1" applyAlignment="1">
      <alignment horizontal="center" vertical="center" textRotation="90" wrapText="1" readingOrder="1"/>
    </xf>
    <xf numFmtId="164" fontId="10" fillId="16" borderId="16" xfId="3" applyNumberFormat="1" applyFont="1" applyFill="1" applyBorder="1" applyAlignment="1">
      <alignment horizontal="left" vertical="center" wrapText="1"/>
    </xf>
    <xf numFmtId="164" fontId="10" fillId="16" borderId="23" xfId="3" applyNumberFormat="1" applyFont="1" applyFill="1" applyBorder="1" applyAlignment="1">
      <alignment horizontal="left" vertical="center" wrapText="1"/>
    </xf>
    <xf numFmtId="10" fontId="12" fillId="6" borderId="8" xfId="1" applyNumberFormat="1" applyFont="1" applyFill="1" applyBorder="1" applyAlignment="1">
      <alignment horizontal="center" vertical="center" textRotation="90"/>
    </xf>
    <xf numFmtId="10" fontId="12" fillId="6" borderId="4" xfId="1" applyNumberFormat="1" applyFont="1" applyFill="1" applyBorder="1" applyAlignment="1">
      <alignment horizontal="center" vertical="center" textRotation="90"/>
    </xf>
    <xf numFmtId="10" fontId="12" fillId="6" borderId="18" xfId="1" applyNumberFormat="1" applyFont="1" applyFill="1" applyBorder="1" applyAlignment="1">
      <alignment horizontal="center" vertical="center" textRotation="90"/>
    </xf>
    <xf numFmtId="164" fontId="9" fillId="16" borderId="57" xfId="3" applyNumberFormat="1" applyFont="1" applyFill="1" applyBorder="1" applyAlignment="1">
      <alignment horizontal="left" vertical="center" wrapText="1"/>
    </xf>
    <xf numFmtId="164" fontId="9" fillId="16" borderId="94" xfId="3" applyNumberFormat="1" applyFont="1" applyFill="1" applyBorder="1" applyAlignment="1">
      <alignment horizontal="center" vertical="center" wrapText="1"/>
    </xf>
    <xf numFmtId="164" fontId="9" fillId="16" borderId="93" xfId="3" applyNumberFormat="1" applyFont="1" applyFill="1" applyBorder="1" applyAlignment="1">
      <alignment horizontal="center" vertical="center" wrapText="1"/>
    </xf>
    <xf numFmtId="0" fontId="14" fillId="4" borderId="8" xfId="0" applyFont="1" applyFill="1" applyBorder="1" applyAlignment="1">
      <alignment horizontal="center" vertical="center" wrapText="1"/>
    </xf>
    <xf numFmtId="0" fontId="34" fillId="16" borderId="8" xfId="4" applyFont="1" applyFill="1" applyBorder="1" applyAlignment="1" applyProtection="1">
      <alignment horizontal="center" vertical="center" wrapText="1"/>
      <protection locked="0"/>
    </xf>
    <xf numFmtId="0" fontId="34" fillId="16" borderId="4" xfId="4" applyFont="1" applyFill="1" applyBorder="1" applyAlignment="1" applyProtection="1">
      <alignment horizontal="center" vertical="center" wrapText="1"/>
      <protection locked="0"/>
    </xf>
    <xf numFmtId="0" fontId="34" fillId="16" borderId="18" xfId="4" applyFont="1" applyFill="1" applyBorder="1" applyAlignment="1" applyProtection="1">
      <alignment horizontal="center" vertical="center" wrapText="1"/>
      <protection locked="0"/>
    </xf>
    <xf numFmtId="0" fontId="9" fillId="23" borderId="11" xfId="0" applyFont="1" applyFill="1" applyBorder="1" applyAlignment="1">
      <alignment horizontal="left" vertical="center" wrapText="1"/>
    </xf>
    <xf numFmtId="164" fontId="9" fillId="23" borderId="37" xfId="3" applyNumberFormat="1" applyFont="1" applyFill="1" applyBorder="1" applyAlignment="1">
      <alignment horizontal="center" vertical="center" wrapText="1"/>
    </xf>
    <xf numFmtId="0" fontId="9" fillId="23" borderId="11" xfId="4" applyFont="1" applyFill="1" applyBorder="1" applyAlignment="1" applyProtection="1">
      <alignment horizontal="center" vertical="top" wrapText="1"/>
      <protection locked="0"/>
    </xf>
    <xf numFmtId="0" fontId="9" fillId="23" borderId="12" xfId="4" applyFont="1" applyFill="1" applyBorder="1" applyAlignment="1" applyProtection="1">
      <alignment horizontal="center" vertical="top" wrapText="1"/>
      <protection locked="0"/>
    </xf>
    <xf numFmtId="0" fontId="9" fillId="23" borderId="16" xfId="2" applyFont="1" applyFill="1" applyBorder="1" applyAlignment="1">
      <alignment horizontal="left" vertical="center" wrapText="1"/>
    </xf>
    <xf numFmtId="0" fontId="9" fillId="23" borderId="23" xfId="2" applyFont="1" applyFill="1" applyBorder="1" applyAlignment="1">
      <alignment horizontal="left" vertical="center" wrapText="1"/>
    </xf>
    <xf numFmtId="0" fontId="9" fillId="23" borderId="12" xfId="2" applyFont="1" applyFill="1" applyBorder="1" applyAlignment="1">
      <alignment horizontal="left" vertical="center" wrapText="1"/>
    </xf>
    <xf numFmtId="164" fontId="9" fillId="23" borderId="41" xfId="3" applyNumberFormat="1" applyFont="1" applyFill="1" applyBorder="1" applyAlignment="1">
      <alignment horizontal="center" vertical="center" wrapText="1"/>
    </xf>
    <xf numFmtId="0" fontId="9" fillId="23" borderId="10" xfId="2" applyFont="1" applyFill="1" applyBorder="1" applyAlignment="1">
      <alignment horizontal="left" vertical="center" wrapText="1"/>
    </xf>
    <xf numFmtId="0" fontId="9" fillId="23" borderId="11" xfId="2" applyFont="1" applyFill="1" applyBorder="1" applyAlignment="1">
      <alignment horizontal="left" vertical="center" wrapText="1"/>
    </xf>
    <xf numFmtId="9" fontId="9" fillId="23" borderId="92" xfId="3" applyFont="1" applyFill="1" applyBorder="1" applyAlignment="1">
      <alignment horizontal="center" vertical="center" wrapText="1"/>
    </xf>
    <xf numFmtId="0" fontId="9" fillId="12" borderId="21" xfId="0" applyFont="1" applyFill="1" applyBorder="1" applyAlignment="1">
      <alignment horizontal="left" vertical="center" wrapText="1"/>
    </xf>
    <xf numFmtId="0" fontId="9" fillId="12" borderId="63" xfId="0" applyFont="1" applyFill="1" applyBorder="1" applyAlignment="1">
      <alignment horizontal="left" vertical="center" wrapText="1"/>
    </xf>
    <xf numFmtId="0" fontId="9" fillId="12" borderId="8" xfId="2" applyFont="1" applyFill="1" applyBorder="1" applyAlignment="1">
      <alignment horizontal="center" vertical="center" wrapText="1"/>
    </xf>
    <xf numFmtId="0" fontId="9" fillId="12" borderId="4" xfId="2" applyFont="1" applyFill="1" applyBorder="1" applyAlignment="1">
      <alignment horizontal="center" vertical="center" wrapText="1"/>
    </xf>
    <xf numFmtId="164" fontId="9" fillId="23" borderId="123" xfId="3" applyNumberFormat="1" applyFont="1" applyFill="1" applyBorder="1" applyAlignment="1">
      <alignment horizontal="center" vertical="center" wrapText="1"/>
    </xf>
    <xf numFmtId="164" fontId="9" fillId="23" borderId="124" xfId="3" applyNumberFormat="1" applyFont="1" applyFill="1" applyBorder="1" applyAlignment="1">
      <alignment horizontal="center" vertical="center" wrapText="1"/>
    </xf>
    <xf numFmtId="0" fontId="9" fillId="12" borderId="11" xfId="4" applyFont="1" applyFill="1" applyBorder="1" applyAlignment="1" applyProtection="1">
      <alignment horizontal="center" vertical="center" wrapText="1"/>
      <protection locked="0"/>
    </xf>
    <xf numFmtId="0" fontId="9" fillId="12" borderId="12" xfId="4" applyFont="1" applyFill="1" applyBorder="1" applyAlignment="1" applyProtection="1">
      <alignment horizontal="center" vertical="center" wrapText="1"/>
      <protection locked="0"/>
    </xf>
    <xf numFmtId="0" fontId="9" fillId="12" borderId="10" xfId="4" applyFont="1" applyFill="1" applyBorder="1" applyAlignment="1" applyProtection="1">
      <alignment horizontal="center" vertical="center" wrapText="1"/>
      <protection locked="0"/>
    </xf>
    <xf numFmtId="0" fontId="10" fillId="21" borderId="63" xfId="0" applyFont="1" applyFill="1" applyBorder="1" applyAlignment="1">
      <alignment horizontal="left" vertical="center" wrapText="1"/>
    </xf>
    <xf numFmtId="0" fontId="9" fillId="12" borderId="49" xfId="0" applyFont="1" applyFill="1" applyBorder="1" applyAlignment="1">
      <alignment horizontal="left" vertical="center" wrapText="1"/>
    </xf>
    <xf numFmtId="0" fontId="23" fillId="12" borderId="8" xfId="2" applyFont="1" applyFill="1" applyBorder="1" applyAlignment="1">
      <alignment horizontal="center" vertical="center" textRotation="90" wrapText="1"/>
    </xf>
    <xf numFmtId="0" fontId="23" fillId="12" borderId="4" xfId="2" applyFont="1" applyFill="1" applyBorder="1" applyAlignment="1">
      <alignment horizontal="center" vertical="center" textRotation="90" wrapText="1"/>
    </xf>
    <xf numFmtId="0" fontId="23" fillId="12" borderId="18" xfId="2" applyFont="1" applyFill="1" applyBorder="1" applyAlignment="1">
      <alignment horizontal="center" vertical="center" textRotation="90" wrapText="1"/>
    </xf>
    <xf numFmtId="1" fontId="16" fillId="21" borderId="8" xfId="0" applyNumberFormat="1" applyFont="1" applyFill="1" applyBorder="1" applyAlignment="1">
      <alignment horizontal="center" vertical="center" wrapText="1"/>
    </xf>
    <xf numFmtId="1" fontId="16" fillId="21" borderId="4" xfId="0" applyNumberFormat="1" applyFont="1" applyFill="1" applyBorder="1" applyAlignment="1">
      <alignment horizontal="center" vertical="center" wrapText="1"/>
    </xf>
    <xf numFmtId="1" fontId="16" fillId="21" borderId="18" xfId="0" applyNumberFormat="1" applyFont="1" applyFill="1" applyBorder="1" applyAlignment="1">
      <alignment horizontal="center" vertical="center" wrapText="1"/>
    </xf>
    <xf numFmtId="1" fontId="10" fillId="21" borderId="8" xfId="0" applyNumberFormat="1" applyFont="1" applyFill="1" applyBorder="1" applyAlignment="1">
      <alignment horizontal="center" vertical="center" wrapText="1"/>
    </xf>
    <xf numFmtId="1" fontId="10" fillId="21" borderId="4" xfId="0" applyNumberFormat="1" applyFont="1" applyFill="1" applyBorder="1" applyAlignment="1">
      <alignment horizontal="center" vertical="center" wrapText="1"/>
    </xf>
    <xf numFmtId="1" fontId="10" fillId="21" borderId="18" xfId="0" applyNumberFormat="1" applyFont="1" applyFill="1" applyBorder="1" applyAlignment="1">
      <alignment horizontal="center" vertical="center" wrapText="1"/>
    </xf>
    <xf numFmtId="0" fontId="12" fillId="21" borderId="21" xfId="0" applyFont="1" applyFill="1" applyBorder="1" applyAlignment="1">
      <alignment horizontal="left" vertical="center" wrapText="1"/>
    </xf>
    <xf numFmtId="164" fontId="10" fillId="21" borderId="92" xfId="3" applyNumberFormat="1" applyFont="1" applyFill="1" applyBorder="1" applyAlignment="1">
      <alignment horizontal="center" vertical="center" wrapText="1"/>
    </xf>
    <xf numFmtId="0" fontId="17" fillId="21" borderId="8" xfId="0" applyFont="1" applyFill="1" applyBorder="1" applyAlignment="1">
      <alignment horizontal="center" vertical="center" wrapText="1"/>
    </xf>
    <xf numFmtId="0" fontId="17" fillId="21" borderId="4" xfId="0" applyFont="1" applyFill="1" applyBorder="1" applyAlignment="1">
      <alignment horizontal="center" vertical="center" wrapText="1"/>
    </xf>
    <xf numFmtId="0" fontId="17" fillId="21" borderId="18" xfId="0" applyFont="1" applyFill="1" applyBorder="1" applyAlignment="1">
      <alignment horizontal="center" vertical="center" wrapText="1"/>
    </xf>
    <xf numFmtId="0" fontId="10" fillId="21" borderId="8" xfId="0" applyFont="1" applyFill="1" applyBorder="1" applyAlignment="1">
      <alignment horizontal="center" vertical="center" wrapText="1"/>
    </xf>
    <xf numFmtId="0" fontId="10" fillId="21" borderId="4" xfId="0" applyFont="1" applyFill="1" applyBorder="1" applyAlignment="1">
      <alignment horizontal="center" vertical="center" wrapText="1"/>
    </xf>
    <xf numFmtId="0" fontId="10" fillId="21" borderId="18" xfId="0" applyFont="1" applyFill="1" applyBorder="1" applyAlignment="1">
      <alignment horizontal="center" vertical="center" wrapText="1"/>
    </xf>
    <xf numFmtId="0" fontId="10" fillId="21" borderId="9" xfId="0" applyFont="1" applyFill="1" applyBorder="1" applyAlignment="1">
      <alignment horizontal="center" vertical="center" wrapText="1"/>
    </xf>
    <xf numFmtId="0" fontId="10" fillId="21" borderId="14" xfId="0" applyFont="1" applyFill="1" applyBorder="1" applyAlignment="1">
      <alignment horizontal="center" vertical="center" wrapText="1"/>
    </xf>
    <xf numFmtId="0" fontId="10" fillId="21" borderId="32" xfId="0" applyFont="1" applyFill="1" applyBorder="1" applyAlignment="1">
      <alignment horizontal="center" vertical="center" wrapText="1"/>
    </xf>
    <xf numFmtId="1" fontId="10" fillId="21" borderId="66" xfId="0" applyNumberFormat="1" applyFont="1" applyFill="1" applyBorder="1" applyAlignment="1">
      <alignment horizontal="left" vertical="center" wrapText="1"/>
    </xf>
    <xf numFmtId="1" fontId="10" fillId="21" borderId="20" xfId="0" applyNumberFormat="1" applyFont="1" applyFill="1" applyBorder="1" applyAlignment="1">
      <alignment horizontal="left" vertical="center" wrapText="1"/>
    </xf>
    <xf numFmtId="1" fontId="10" fillId="21" borderId="67" xfId="0" applyNumberFormat="1" applyFont="1" applyFill="1" applyBorder="1" applyAlignment="1">
      <alignment horizontal="left" vertical="center" wrapText="1"/>
    </xf>
    <xf numFmtId="0" fontId="17" fillId="21" borderId="49" xfId="0" applyFont="1" applyFill="1" applyBorder="1" applyAlignment="1">
      <alignment horizontal="center" vertical="center" wrapText="1"/>
    </xf>
    <xf numFmtId="0" fontId="17" fillId="21" borderId="21" xfId="0" applyFont="1" applyFill="1" applyBorder="1" applyAlignment="1">
      <alignment horizontal="center" vertical="center" wrapText="1"/>
    </xf>
    <xf numFmtId="0" fontId="17" fillId="21" borderId="63" xfId="0" applyFont="1" applyFill="1" applyBorder="1" applyAlignment="1">
      <alignment horizontal="center" vertical="center" wrapText="1"/>
    </xf>
    <xf numFmtId="0" fontId="20" fillId="21" borderId="4" xfId="0" applyFont="1" applyFill="1" applyBorder="1" applyAlignment="1">
      <alignment horizontal="center" vertical="center" wrapText="1"/>
    </xf>
    <xf numFmtId="0" fontId="10" fillId="21" borderId="16" xfId="0" applyFont="1" applyFill="1" applyBorder="1" applyAlignment="1">
      <alignment horizontal="left" vertical="center" wrapText="1"/>
    </xf>
    <xf numFmtId="0" fontId="13" fillId="21" borderId="23" xfId="0" applyFont="1" applyFill="1" applyBorder="1" applyAlignment="1">
      <alignment horizontal="left" vertical="center" wrapText="1"/>
    </xf>
    <xf numFmtId="0" fontId="10" fillId="21" borderId="10" xfId="0" applyFont="1" applyFill="1" applyBorder="1" applyAlignment="1">
      <alignment horizontal="left" vertical="center" wrapText="1"/>
    </xf>
    <xf numFmtId="0" fontId="10" fillId="21" borderId="23" xfId="0" applyFont="1" applyFill="1" applyBorder="1" applyAlignment="1">
      <alignment horizontal="left" vertical="center" wrapText="1"/>
    </xf>
    <xf numFmtId="0" fontId="17" fillId="21" borderId="11" xfId="0" applyFont="1" applyFill="1" applyBorder="1" applyAlignment="1">
      <alignment horizontal="center" vertical="center" wrapText="1"/>
    </xf>
    <xf numFmtId="0" fontId="17" fillId="21" borderId="12" xfId="0" applyFont="1" applyFill="1" applyBorder="1" applyAlignment="1">
      <alignment horizontal="center" vertical="center" wrapText="1"/>
    </xf>
    <xf numFmtId="0" fontId="17" fillId="21" borderId="10" xfId="0" applyFont="1" applyFill="1" applyBorder="1" applyAlignment="1">
      <alignment horizontal="center" vertical="center" wrapText="1"/>
    </xf>
    <xf numFmtId="1" fontId="13" fillId="21" borderId="11" xfId="0" applyNumberFormat="1" applyFont="1" applyFill="1" applyBorder="1" applyAlignment="1">
      <alignment horizontal="center" vertical="center" wrapText="1"/>
    </xf>
    <xf numFmtId="1" fontId="29" fillId="21" borderId="6" xfId="0" applyNumberFormat="1" applyFont="1" applyFill="1" applyBorder="1" applyAlignment="1">
      <alignment horizontal="left" vertical="center" wrapText="1"/>
    </xf>
    <xf numFmtId="1" fontId="29" fillId="21" borderId="7" xfId="0" applyNumberFormat="1" applyFont="1" applyFill="1" applyBorder="1" applyAlignment="1">
      <alignment horizontal="left" vertical="center" wrapText="1"/>
    </xf>
    <xf numFmtId="1" fontId="17" fillId="21" borderId="49" xfId="0" applyNumberFormat="1" applyFont="1" applyFill="1" applyBorder="1" applyAlignment="1">
      <alignment horizontal="center" vertical="center" wrapText="1"/>
    </xf>
    <xf numFmtId="1" fontId="17" fillId="21" borderId="21" xfId="0" applyNumberFormat="1" applyFont="1" applyFill="1" applyBorder="1" applyAlignment="1">
      <alignment horizontal="center" vertical="center" wrapText="1"/>
    </xf>
    <xf numFmtId="1" fontId="17" fillId="21" borderId="63" xfId="0" applyNumberFormat="1" applyFont="1" applyFill="1" applyBorder="1" applyAlignment="1">
      <alignment horizontal="center" vertical="center" wrapText="1"/>
    </xf>
    <xf numFmtId="0" fontId="10" fillId="21" borderId="88" xfId="0" applyFont="1" applyFill="1" applyBorder="1" applyAlignment="1">
      <alignment horizontal="left" vertical="center" wrapText="1"/>
    </xf>
    <xf numFmtId="164" fontId="10" fillId="21" borderId="116" xfId="3" applyNumberFormat="1" applyFont="1" applyFill="1" applyBorder="1" applyAlignment="1">
      <alignment horizontal="center" vertical="center" wrapText="1"/>
    </xf>
    <xf numFmtId="10" fontId="12" fillId="5" borderId="137" xfId="3" applyNumberFormat="1" applyFont="1" applyFill="1" applyBorder="1" applyAlignment="1">
      <alignment horizontal="center" vertical="center"/>
    </xf>
    <xf numFmtId="0" fontId="9" fillId="21" borderId="12" xfId="0" applyFont="1" applyFill="1" applyBorder="1" applyAlignment="1">
      <alignment horizontal="left" vertical="center" wrapText="1"/>
    </xf>
    <xf numFmtId="0" fontId="10" fillId="21" borderId="12" xfId="0" applyFont="1" applyFill="1" applyBorder="1" applyAlignment="1">
      <alignment horizontal="left" vertical="center" wrapText="1"/>
    </xf>
    <xf numFmtId="164" fontId="10" fillId="21" borderId="19" xfId="3" applyNumberFormat="1" applyFont="1" applyFill="1" applyBorder="1" applyAlignment="1">
      <alignment horizontal="center" vertical="center" wrapText="1"/>
    </xf>
    <xf numFmtId="164" fontId="10" fillId="21" borderId="41" xfId="3" applyNumberFormat="1" applyFont="1" applyFill="1" applyBorder="1" applyAlignment="1">
      <alignment horizontal="center" vertical="center" wrapText="1"/>
    </xf>
    <xf numFmtId="0" fontId="9" fillId="21" borderId="21" xfId="0" applyFont="1" applyFill="1" applyBorder="1" applyAlignment="1">
      <alignment horizontal="left" vertical="center" wrapText="1"/>
    </xf>
    <xf numFmtId="10" fontId="12" fillId="10" borderId="35" xfId="3" applyNumberFormat="1" applyFont="1" applyFill="1" applyBorder="1" applyAlignment="1">
      <alignment horizontal="center" vertical="center"/>
    </xf>
    <xf numFmtId="10" fontId="12" fillId="10" borderId="0" xfId="3" applyNumberFormat="1" applyFont="1" applyFill="1" applyBorder="1" applyAlignment="1">
      <alignment horizontal="center" vertical="center"/>
    </xf>
    <xf numFmtId="10" fontId="12" fillId="10" borderId="9" xfId="3" applyNumberFormat="1" applyFont="1" applyFill="1" applyBorder="1" applyAlignment="1">
      <alignment horizontal="center" vertical="center"/>
    </xf>
    <xf numFmtId="10" fontId="12" fillId="10" borderId="14" xfId="3" applyNumberFormat="1" applyFont="1" applyFill="1" applyBorder="1" applyAlignment="1">
      <alignment horizontal="center" vertical="center"/>
    </xf>
    <xf numFmtId="1" fontId="9" fillId="21" borderId="11" xfId="0" applyNumberFormat="1" applyFont="1" applyFill="1" applyBorder="1" applyAlignment="1">
      <alignment horizontal="center" vertical="center" wrapText="1"/>
    </xf>
    <xf numFmtId="1" fontId="9" fillId="21" borderId="10" xfId="0" applyNumberFormat="1" applyFont="1" applyFill="1" applyBorder="1" applyAlignment="1">
      <alignment horizontal="center" vertical="center" wrapText="1"/>
    </xf>
    <xf numFmtId="1" fontId="9" fillId="21" borderId="12" xfId="0" applyNumberFormat="1" applyFont="1" applyFill="1" applyBorder="1" applyAlignment="1">
      <alignment horizontal="center" vertical="center" wrapText="1"/>
    </xf>
    <xf numFmtId="0" fontId="20" fillId="21" borderId="51" xfId="0" applyFont="1" applyFill="1" applyBorder="1" applyAlignment="1">
      <alignment horizontal="center" vertical="center" wrapText="1"/>
    </xf>
    <xf numFmtId="0" fontId="9" fillId="21" borderId="63" xfId="0" applyFont="1" applyFill="1" applyBorder="1" applyAlignment="1">
      <alignment horizontal="left" vertical="center" wrapText="1"/>
    </xf>
    <xf numFmtId="0" fontId="9" fillId="21" borderId="11" xfId="0" applyFont="1" applyFill="1" applyBorder="1" applyAlignment="1">
      <alignment horizontal="left" vertical="center" wrapText="1"/>
    </xf>
    <xf numFmtId="0" fontId="23" fillId="21" borderId="8" xfId="0" applyFont="1" applyFill="1" applyBorder="1" applyAlignment="1">
      <alignment horizontal="center" vertical="center" textRotation="90" wrapText="1"/>
    </xf>
    <xf numFmtId="0" fontId="23" fillId="21" borderId="4" xfId="0" applyFont="1" applyFill="1" applyBorder="1" applyAlignment="1">
      <alignment horizontal="center" vertical="center" textRotation="90" wrapText="1"/>
    </xf>
    <xf numFmtId="0" fontId="20" fillId="21" borderId="50" xfId="0" applyFont="1" applyFill="1" applyBorder="1" applyAlignment="1">
      <alignment horizontal="center" vertical="center" wrapText="1"/>
    </xf>
    <xf numFmtId="9" fontId="10" fillId="21" borderId="49" xfId="0" applyNumberFormat="1" applyFont="1" applyFill="1" applyBorder="1" applyAlignment="1">
      <alignment horizontal="left" vertical="center" wrapText="1"/>
    </xf>
    <xf numFmtId="0" fontId="9" fillId="21" borderId="49" xfId="0" applyFont="1" applyFill="1" applyBorder="1" applyAlignment="1">
      <alignment horizontal="left" vertical="center" wrapText="1"/>
    </xf>
    <xf numFmtId="9" fontId="10" fillId="21" borderId="63" xfId="0" applyNumberFormat="1" applyFont="1" applyFill="1" applyBorder="1" applyAlignment="1">
      <alignment horizontal="left" vertical="center" wrapText="1"/>
    </xf>
    <xf numFmtId="0" fontId="10" fillId="21" borderId="66" xfId="0" applyFont="1" applyFill="1" applyBorder="1" applyAlignment="1">
      <alignment horizontal="left" vertical="center" wrapText="1" readingOrder="1"/>
    </xf>
    <xf numFmtId="0" fontId="10" fillId="21" borderId="20" xfId="0" applyFont="1" applyFill="1" applyBorder="1" applyAlignment="1">
      <alignment horizontal="left" vertical="center" wrapText="1" readingOrder="1"/>
    </xf>
    <xf numFmtId="0" fontId="10" fillId="21" borderId="67" xfId="0" applyFont="1" applyFill="1" applyBorder="1" applyAlignment="1">
      <alignment horizontal="left" vertical="center" wrapText="1" readingOrder="1"/>
    </xf>
    <xf numFmtId="0" fontId="13" fillId="21" borderId="49" xfId="0" applyFont="1" applyFill="1" applyBorder="1" applyAlignment="1">
      <alignment horizontal="center" vertical="center" wrapText="1" readingOrder="1"/>
    </xf>
    <xf numFmtId="0" fontId="13" fillId="21" borderId="21" xfId="0" applyFont="1" applyFill="1" applyBorder="1" applyAlignment="1">
      <alignment horizontal="center" vertical="center" wrapText="1" readingOrder="1"/>
    </xf>
    <xf numFmtId="0" fontId="10" fillId="21" borderId="49" xfId="0" applyFont="1" applyFill="1" applyBorder="1" applyAlignment="1">
      <alignment horizontal="center" vertical="center" wrapText="1"/>
    </xf>
    <xf numFmtId="0" fontId="10" fillId="21" borderId="21" xfId="0" applyFont="1" applyFill="1" applyBorder="1" applyAlignment="1">
      <alignment horizontal="center" vertical="center" wrapText="1"/>
    </xf>
    <xf numFmtId="0" fontId="17" fillId="21" borderId="21" xfId="0" applyFont="1" applyFill="1" applyBorder="1" applyAlignment="1">
      <alignment horizontal="center" vertical="center"/>
    </xf>
    <xf numFmtId="0" fontId="10" fillId="21" borderId="49" xfId="0" applyFont="1" applyFill="1" applyBorder="1" applyAlignment="1">
      <alignment horizontal="center" vertical="center" wrapText="1" readingOrder="1"/>
    </xf>
    <xf numFmtId="0" fontId="10" fillId="21" borderId="21" xfId="0" applyFont="1" applyFill="1" applyBorder="1" applyAlignment="1">
      <alignment horizontal="center" vertical="center" wrapText="1" readingOrder="1"/>
    </xf>
    <xf numFmtId="0" fontId="10" fillId="21" borderId="63" xfId="0" applyFont="1" applyFill="1" applyBorder="1" applyAlignment="1">
      <alignment horizontal="center" vertical="center" wrapText="1" readingOrder="1"/>
    </xf>
    <xf numFmtId="0" fontId="13" fillId="21" borderId="49" xfId="0" applyFont="1" applyFill="1" applyBorder="1" applyAlignment="1">
      <alignment horizontal="center" vertical="center" wrapText="1"/>
    </xf>
    <xf numFmtId="0" fontId="13" fillId="21" borderId="21" xfId="0" applyFont="1" applyFill="1" applyBorder="1" applyAlignment="1">
      <alignment horizontal="center" vertical="center" wrapText="1"/>
    </xf>
    <xf numFmtId="0" fontId="13" fillId="21" borderId="63" xfId="0" applyFont="1" applyFill="1" applyBorder="1" applyAlignment="1">
      <alignment horizontal="center" vertical="center" wrapText="1"/>
    </xf>
    <xf numFmtId="0" fontId="10" fillId="21" borderId="63" xfId="0" applyFont="1" applyFill="1" applyBorder="1" applyAlignment="1">
      <alignment horizontal="center" vertical="center" wrapText="1"/>
    </xf>
    <xf numFmtId="0" fontId="14" fillId="4" borderId="8" xfId="0" applyFont="1" applyFill="1" applyBorder="1" applyAlignment="1">
      <alignment horizontal="center" vertical="center"/>
    </xf>
    <xf numFmtId="0" fontId="14" fillId="4" borderId="4" xfId="0" applyFont="1" applyFill="1" applyBorder="1" applyAlignment="1">
      <alignment horizontal="center" vertical="center"/>
    </xf>
    <xf numFmtId="0" fontId="9" fillId="21" borderId="17" xfId="0" applyFont="1" applyFill="1" applyBorder="1" applyAlignment="1">
      <alignment horizontal="center" vertical="center" wrapText="1"/>
    </xf>
    <xf numFmtId="0" fontId="9" fillId="21" borderId="26" xfId="0" applyFont="1" applyFill="1" applyBorder="1" applyAlignment="1">
      <alignment horizontal="center" vertical="center" wrapText="1"/>
    </xf>
    <xf numFmtId="0" fontId="16" fillId="21" borderId="8" xfId="0" applyFont="1" applyFill="1" applyBorder="1" applyAlignment="1">
      <alignment horizontal="center" vertical="center" wrapText="1" readingOrder="1"/>
    </xf>
    <xf numFmtId="0" fontId="16" fillId="21" borderId="4" xfId="0" applyFont="1" applyFill="1" applyBorder="1" applyAlignment="1">
      <alignment horizontal="center" vertical="center" wrapText="1" readingOrder="1"/>
    </xf>
    <xf numFmtId="0" fontId="10" fillId="21" borderId="8" xfId="0" applyFont="1" applyFill="1" applyBorder="1" applyAlignment="1">
      <alignment horizontal="center" vertical="center" wrapText="1" readingOrder="1"/>
    </xf>
    <xf numFmtId="0" fontId="10" fillId="21" borderId="4" xfId="0" applyFont="1" applyFill="1" applyBorder="1" applyAlignment="1">
      <alignment horizontal="center" vertical="center" wrapText="1" readingOrder="1"/>
    </xf>
    <xf numFmtId="0" fontId="17" fillId="11" borderId="8" xfId="4" applyFont="1" applyFill="1" applyBorder="1" applyAlignment="1" applyProtection="1">
      <alignment horizontal="center" vertical="center" wrapText="1"/>
      <protection locked="0"/>
    </xf>
    <xf numFmtId="0" fontId="17" fillId="11" borderId="4" xfId="4" applyFont="1" applyFill="1" applyBorder="1" applyAlignment="1" applyProtection="1">
      <alignment horizontal="center" vertical="center" wrapText="1"/>
      <protection locked="0"/>
    </xf>
    <xf numFmtId="0" fontId="17" fillId="11" borderId="18" xfId="4" applyFont="1" applyFill="1" applyBorder="1" applyAlignment="1" applyProtection="1">
      <alignment horizontal="center" vertical="center" wrapText="1"/>
      <protection locked="0"/>
    </xf>
    <xf numFmtId="0" fontId="10" fillId="11" borderId="8" xfId="4" applyFont="1" applyFill="1" applyBorder="1" applyAlignment="1" applyProtection="1">
      <alignment horizontal="center" vertical="center" wrapText="1"/>
      <protection locked="0"/>
    </xf>
    <xf numFmtId="0" fontId="10" fillId="11" borderId="4" xfId="4" applyFont="1" applyFill="1" applyBorder="1" applyAlignment="1" applyProtection="1">
      <alignment horizontal="center" vertical="center" wrapText="1"/>
      <protection locked="0"/>
    </xf>
    <xf numFmtId="0" fontId="10" fillId="11" borderId="18" xfId="4" applyFont="1" applyFill="1" applyBorder="1" applyAlignment="1" applyProtection="1">
      <alignment horizontal="center" vertical="center" wrapText="1"/>
      <protection locked="0"/>
    </xf>
    <xf numFmtId="0" fontId="10" fillId="11" borderId="6" xfId="4" applyFont="1" applyFill="1" applyBorder="1" applyAlignment="1" applyProtection="1">
      <alignment horizontal="left" vertical="center" wrapText="1"/>
      <protection locked="0"/>
    </xf>
    <xf numFmtId="0" fontId="10" fillId="11" borderId="7" xfId="4" applyFont="1" applyFill="1" applyBorder="1" applyAlignment="1" applyProtection="1">
      <alignment horizontal="left" vertical="center" wrapText="1"/>
      <protection locked="0"/>
    </xf>
    <xf numFmtId="0" fontId="10" fillId="11" borderId="5" xfId="4" applyFont="1" applyFill="1" applyBorder="1" applyAlignment="1" applyProtection="1">
      <alignment horizontal="left" vertical="center" wrapText="1"/>
      <protection locked="0"/>
    </xf>
    <xf numFmtId="0" fontId="17" fillId="11" borderId="11" xfId="4" applyFont="1" applyFill="1" applyBorder="1" applyAlignment="1" applyProtection="1">
      <alignment horizontal="center" vertical="center" wrapText="1"/>
      <protection locked="0"/>
    </xf>
    <xf numFmtId="0" fontId="17" fillId="11" borderId="12" xfId="4" applyFont="1" applyFill="1" applyBorder="1" applyAlignment="1" applyProtection="1">
      <alignment horizontal="center" vertical="center" wrapText="1"/>
      <protection locked="0"/>
    </xf>
    <xf numFmtId="0" fontId="17" fillId="11" borderId="10" xfId="4" applyFont="1" applyFill="1" applyBorder="1" applyAlignment="1" applyProtection="1">
      <alignment horizontal="center" vertical="center" wrapText="1"/>
      <protection locked="0"/>
    </xf>
    <xf numFmtId="9" fontId="9" fillId="11" borderId="11" xfId="0" applyNumberFormat="1" applyFont="1" applyFill="1" applyBorder="1" applyAlignment="1">
      <alignment horizontal="center" vertical="center" wrapText="1" readingOrder="1"/>
    </xf>
    <xf numFmtId="9" fontId="9" fillId="11" borderId="12" xfId="0" applyNumberFormat="1" applyFont="1" applyFill="1" applyBorder="1" applyAlignment="1">
      <alignment horizontal="center" vertical="center" wrapText="1" readingOrder="1"/>
    </xf>
    <xf numFmtId="9" fontId="9" fillId="11" borderId="10" xfId="0" applyNumberFormat="1" applyFont="1" applyFill="1" applyBorder="1" applyAlignment="1">
      <alignment horizontal="center" vertical="center" wrapText="1" readingOrder="1"/>
    </xf>
    <xf numFmtId="10" fontId="10" fillId="11" borderId="11" xfId="0" applyNumberFormat="1" applyFont="1" applyFill="1" applyBorder="1" applyAlignment="1" applyProtection="1">
      <alignment horizontal="center" vertical="center" wrapText="1" readingOrder="1"/>
      <protection locked="0"/>
    </xf>
    <xf numFmtId="10" fontId="10" fillId="11" borderId="12" xfId="0" applyNumberFormat="1" applyFont="1" applyFill="1" applyBorder="1" applyAlignment="1" applyProtection="1">
      <alignment horizontal="center" vertical="center" wrapText="1" readingOrder="1"/>
      <protection locked="0"/>
    </xf>
    <xf numFmtId="10" fontId="10" fillId="11" borderId="10" xfId="0" applyNumberFormat="1" applyFont="1" applyFill="1" applyBorder="1" applyAlignment="1" applyProtection="1">
      <alignment horizontal="center" vertical="center" wrapText="1" readingOrder="1"/>
      <protection locked="0"/>
    </xf>
    <xf numFmtId="164" fontId="9" fillId="11" borderId="11" xfId="1" applyNumberFormat="1" applyFont="1" applyFill="1" applyBorder="1" applyAlignment="1">
      <alignment horizontal="left" vertical="center" wrapText="1"/>
    </xf>
    <xf numFmtId="0" fontId="10" fillId="21" borderId="55" xfId="0" applyFont="1" applyFill="1" applyBorder="1" applyAlignment="1">
      <alignment horizontal="left" vertical="center" wrapText="1" readingOrder="1"/>
    </xf>
    <xf numFmtId="0" fontId="17" fillId="21" borderId="16" xfId="0" applyFont="1" applyFill="1" applyBorder="1" applyAlignment="1">
      <alignment horizontal="center" vertical="center" wrapText="1"/>
    </xf>
    <xf numFmtId="0" fontId="10" fillId="21" borderId="16" xfId="0" applyFont="1" applyFill="1" applyBorder="1" applyAlignment="1">
      <alignment horizontal="center" vertical="center" wrapText="1" readingOrder="1"/>
    </xf>
    <xf numFmtId="10" fontId="10" fillId="21" borderId="21" xfId="3" applyNumberFormat="1" applyFont="1" applyFill="1" applyBorder="1" applyAlignment="1" applyProtection="1">
      <alignment horizontal="center" vertical="center" wrapText="1"/>
      <protection locked="0"/>
    </xf>
    <xf numFmtId="10" fontId="10" fillId="21" borderId="16" xfId="3" applyNumberFormat="1" applyFont="1" applyFill="1" applyBorder="1" applyAlignment="1" applyProtection="1">
      <alignment horizontal="center" vertical="center" wrapText="1"/>
      <protection locked="0"/>
    </xf>
    <xf numFmtId="9" fontId="10" fillId="21" borderId="16" xfId="0" applyNumberFormat="1" applyFont="1" applyFill="1" applyBorder="1" applyAlignment="1">
      <alignment horizontal="left" vertical="center" wrapText="1"/>
    </xf>
    <xf numFmtId="0" fontId="10" fillId="11" borderId="6" xfId="0" applyFont="1" applyFill="1" applyBorder="1" applyAlignment="1">
      <alignment horizontal="left" vertical="center" wrapText="1" readingOrder="1"/>
    </xf>
    <xf numFmtId="0" fontId="10" fillId="11" borderId="7" xfId="0" applyFont="1" applyFill="1" applyBorder="1" applyAlignment="1">
      <alignment horizontal="left" vertical="center" wrapText="1" readingOrder="1"/>
    </xf>
    <xf numFmtId="0" fontId="10" fillId="11" borderId="5" xfId="0" applyFont="1" applyFill="1" applyBorder="1" applyAlignment="1">
      <alignment horizontal="left" vertical="center" wrapText="1" readingOrder="1"/>
    </xf>
    <xf numFmtId="164" fontId="9" fillId="11" borderId="10" xfId="1" applyNumberFormat="1" applyFont="1" applyFill="1" applyBorder="1" applyAlignment="1">
      <alignment horizontal="left" vertical="center" wrapText="1"/>
    </xf>
    <xf numFmtId="164" fontId="9" fillId="11" borderId="41" xfId="1" applyNumberFormat="1" applyFont="1" applyFill="1" applyBorder="1" applyAlignment="1">
      <alignment horizontal="center" vertical="center" wrapText="1"/>
    </xf>
    <xf numFmtId="0" fontId="16" fillId="11" borderId="8" xfId="4" applyFont="1" applyFill="1" applyBorder="1" applyAlignment="1" applyProtection="1">
      <alignment horizontal="center" vertical="center" wrapText="1"/>
      <protection locked="0"/>
    </xf>
    <xf numFmtId="0" fontId="16" fillId="11" borderId="4" xfId="4" applyFont="1" applyFill="1" applyBorder="1" applyAlignment="1" applyProtection="1">
      <alignment horizontal="center" vertical="center" wrapText="1"/>
      <protection locked="0"/>
    </xf>
    <xf numFmtId="0" fontId="10" fillId="11" borderId="9" xfId="4" applyFont="1" applyFill="1" applyBorder="1" applyAlignment="1" applyProtection="1">
      <alignment horizontal="center" vertical="center" wrapText="1"/>
      <protection locked="0"/>
    </xf>
    <xf numFmtId="0" fontId="10" fillId="11" borderId="14" xfId="4" applyFont="1" applyFill="1" applyBorder="1" applyAlignment="1" applyProtection="1">
      <alignment horizontal="center" vertical="center" wrapText="1"/>
      <protection locked="0"/>
    </xf>
    <xf numFmtId="0" fontId="10" fillId="11" borderId="32" xfId="4" applyFont="1" applyFill="1" applyBorder="1" applyAlignment="1" applyProtection="1">
      <alignment horizontal="center" vertical="center" wrapText="1"/>
      <protection locked="0"/>
    </xf>
    <xf numFmtId="9" fontId="10" fillId="11" borderId="6" xfId="0" applyNumberFormat="1" applyFont="1" applyFill="1" applyBorder="1" applyAlignment="1">
      <alignment horizontal="left" vertical="center" wrapText="1" readingOrder="1"/>
    </xf>
    <xf numFmtId="9" fontId="10" fillId="11" borderId="7" xfId="0" applyNumberFormat="1" applyFont="1" applyFill="1" applyBorder="1" applyAlignment="1">
      <alignment horizontal="left" vertical="center" wrapText="1" readingOrder="1"/>
    </xf>
    <xf numFmtId="9" fontId="10" fillId="11" borderId="5" xfId="0" applyNumberFormat="1" applyFont="1" applyFill="1" applyBorder="1" applyAlignment="1">
      <alignment horizontal="left" vertical="center" wrapText="1" readingOrder="1"/>
    </xf>
    <xf numFmtId="0" fontId="9" fillId="11" borderId="11" xfId="0" applyFont="1" applyFill="1" applyBorder="1" applyAlignment="1">
      <alignment horizontal="center" vertical="center" wrapText="1" readingOrder="1"/>
    </xf>
    <xf numFmtId="0" fontId="9" fillId="11" borderId="12" xfId="0" applyFont="1" applyFill="1" applyBorder="1" applyAlignment="1">
      <alignment horizontal="center" vertical="center" wrapText="1" readingOrder="1"/>
    </xf>
    <xf numFmtId="0" fontId="9" fillId="11" borderId="10" xfId="0" applyFont="1" applyFill="1" applyBorder="1" applyAlignment="1">
      <alignment horizontal="center" vertical="center" wrapText="1" readingOrder="1"/>
    </xf>
    <xf numFmtId="164" fontId="10" fillId="11" borderId="11" xfId="1" applyNumberFormat="1" applyFont="1" applyFill="1" applyBorder="1" applyAlignment="1">
      <alignment horizontal="left" vertical="center" wrapText="1"/>
    </xf>
    <xf numFmtId="164" fontId="10" fillId="11" borderId="23" xfId="1" applyNumberFormat="1" applyFont="1" applyFill="1" applyBorder="1" applyAlignment="1">
      <alignment horizontal="left" vertical="center" wrapText="1"/>
    </xf>
    <xf numFmtId="0" fontId="9" fillId="11" borderId="11" xfId="0" applyFont="1" applyFill="1" applyBorder="1" applyAlignment="1">
      <alignment horizontal="center" vertical="center" wrapText="1"/>
    </xf>
    <xf numFmtId="0" fontId="9" fillId="11" borderId="12" xfId="0" applyFont="1" applyFill="1" applyBorder="1" applyAlignment="1">
      <alignment horizontal="center" vertical="center" wrapText="1"/>
    </xf>
    <xf numFmtId="0" fontId="9" fillId="11" borderId="10" xfId="0" applyFont="1" applyFill="1" applyBorder="1" applyAlignment="1">
      <alignment horizontal="center" vertical="center" wrapText="1"/>
    </xf>
    <xf numFmtId="10" fontId="10" fillId="11" borderId="11" xfId="0" applyNumberFormat="1" applyFont="1" applyFill="1" applyBorder="1" applyAlignment="1" applyProtection="1">
      <alignment horizontal="center" vertical="center" wrapText="1"/>
      <protection locked="0"/>
    </xf>
    <xf numFmtId="10" fontId="10" fillId="11" borderId="12" xfId="0" applyNumberFormat="1" applyFont="1" applyFill="1" applyBorder="1" applyAlignment="1" applyProtection="1">
      <alignment horizontal="center" vertical="center" wrapText="1"/>
      <protection locked="0"/>
    </xf>
    <xf numFmtId="10" fontId="10" fillId="11" borderId="10" xfId="0" applyNumberFormat="1" applyFont="1" applyFill="1" applyBorder="1" applyAlignment="1" applyProtection="1">
      <alignment horizontal="center" vertical="center" wrapText="1"/>
      <protection locked="0"/>
    </xf>
    <xf numFmtId="0" fontId="9" fillId="11" borderId="11" xfId="4" applyFont="1" applyFill="1" applyBorder="1" applyAlignment="1" applyProtection="1">
      <alignment horizontal="center" vertical="center" wrapText="1"/>
      <protection locked="0"/>
    </xf>
    <xf numFmtId="0" fontId="9" fillId="11" borderId="12" xfId="4" applyFont="1" applyFill="1" applyBorder="1" applyAlignment="1" applyProtection="1">
      <alignment horizontal="center" vertical="center" wrapText="1"/>
      <protection locked="0"/>
    </xf>
    <xf numFmtId="0" fontId="9" fillId="11" borderId="10" xfId="4" applyFont="1" applyFill="1" applyBorder="1" applyAlignment="1" applyProtection="1">
      <alignment horizontal="center" vertical="center" wrapText="1"/>
      <protection locked="0"/>
    </xf>
    <xf numFmtId="9" fontId="10" fillId="11" borderId="56" xfId="0" applyNumberFormat="1" applyFont="1" applyFill="1" applyBorder="1" applyAlignment="1">
      <alignment horizontal="left" vertical="center" wrapText="1"/>
    </xf>
    <xf numFmtId="9" fontId="10" fillId="11" borderId="58" xfId="0" applyNumberFormat="1" applyFont="1" applyFill="1" applyBorder="1" applyAlignment="1">
      <alignment horizontal="left" vertical="center" wrapText="1"/>
    </xf>
    <xf numFmtId="9" fontId="10" fillId="11" borderId="59" xfId="0" applyNumberFormat="1" applyFont="1" applyFill="1" applyBorder="1" applyAlignment="1">
      <alignment horizontal="left" vertical="center" wrapText="1"/>
    </xf>
    <xf numFmtId="0" fontId="17" fillId="11" borderId="57" xfId="4" applyFont="1" applyFill="1" applyBorder="1" applyAlignment="1" applyProtection="1">
      <alignment horizontal="center" vertical="center" wrapText="1"/>
      <protection locked="0"/>
    </xf>
    <xf numFmtId="0" fontId="17" fillId="11" borderId="53" xfId="4" applyFont="1" applyFill="1" applyBorder="1" applyAlignment="1" applyProtection="1">
      <alignment horizontal="center" vertical="center" wrapText="1"/>
      <protection locked="0"/>
    </xf>
    <xf numFmtId="0" fontId="17" fillId="11" borderId="60" xfId="4" applyFont="1" applyFill="1" applyBorder="1" applyAlignment="1" applyProtection="1">
      <alignment horizontal="center" vertical="center" wrapText="1"/>
      <protection locked="0"/>
    </xf>
    <xf numFmtId="0" fontId="20" fillId="11" borderId="8" xfId="4" applyFont="1" applyFill="1" applyBorder="1" applyAlignment="1" applyProtection="1">
      <alignment horizontal="center" vertical="center" wrapText="1"/>
      <protection locked="0"/>
    </xf>
    <xf numFmtId="0" fontId="20" fillId="11" borderId="4" xfId="4" applyFont="1" applyFill="1" applyBorder="1" applyAlignment="1" applyProtection="1">
      <alignment horizontal="center" vertical="center" wrapText="1"/>
      <protection locked="0"/>
    </xf>
    <xf numFmtId="0" fontId="20" fillId="11" borderId="18" xfId="4" applyFont="1" applyFill="1" applyBorder="1" applyAlignment="1" applyProtection="1">
      <alignment horizontal="center" vertical="center" wrapText="1"/>
      <protection locked="0"/>
    </xf>
    <xf numFmtId="0" fontId="23" fillId="11" borderId="8" xfId="4" applyFont="1" applyFill="1" applyBorder="1" applyAlignment="1" applyProtection="1">
      <alignment horizontal="center" vertical="center" textRotation="90" wrapText="1"/>
      <protection locked="0"/>
    </xf>
    <xf numFmtId="0" fontId="23" fillId="11" borderId="4" xfId="4" applyFont="1" applyFill="1" applyBorder="1" applyAlignment="1" applyProtection="1">
      <alignment horizontal="center" vertical="center" textRotation="90" wrapText="1"/>
      <protection locked="0"/>
    </xf>
    <xf numFmtId="164" fontId="9" fillId="11" borderId="12" xfId="1" applyNumberFormat="1" applyFont="1" applyFill="1" applyBorder="1" applyAlignment="1">
      <alignment horizontal="left" vertical="center" wrapText="1"/>
    </xf>
    <xf numFmtId="164" fontId="9" fillId="11" borderId="19" xfId="1" applyNumberFormat="1"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9" fillId="11" borderId="8"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16" fillId="11" borderId="18" xfId="4" applyFont="1" applyFill="1" applyBorder="1" applyAlignment="1" applyProtection="1">
      <alignment horizontal="center" vertical="center" wrapText="1"/>
      <protection locked="0"/>
    </xf>
    <xf numFmtId="10" fontId="9" fillId="9" borderId="23" xfId="0" applyNumberFormat="1" applyFont="1" applyFill="1" applyBorder="1" applyAlignment="1" applyProtection="1">
      <alignment horizontal="center" vertical="center" wrapText="1"/>
      <protection locked="0"/>
    </xf>
    <xf numFmtId="9" fontId="9" fillId="9" borderId="23" xfId="0" applyNumberFormat="1" applyFont="1" applyFill="1" applyBorder="1" applyAlignment="1">
      <alignment horizontal="left" vertical="center" wrapText="1"/>
    </xf>
    <xf numFmtId="9" fontId="9" fillId="9" borderId="63" xfId="0" applyNumberFormat="1" applyFont="1" applyFill="1" applyBorder="1" applyAlignment="1">
      <alignment horizontal="left" vertical="center" wrapText="1"/>
    </xf>
    <xf numFmtId="0" fontId="10" fillId="11" borderId="6" xfId="0" applyFont="1" applyFill="1" applyBorder="1" applyAlignment="1">
      <alignment horizontal="left" vertical="center" wrapText="1"/>
    </xf>
    <xf numFmtId="0" fontId="10" fillId="11" borderId="7" xfId="0" applyFont="1" applyFill="1" applyBorder="1" applyAlignment="1">
      <alignment horizontal="left" vertical="center" wrapText="1"/>
    </xf>
    <xf numFmtId="164" fontId="9" fillId="9" borderId="128" xfId="3" applyNumberFormat="1" applyFont="1" applyFill="1" applyBorder="1" applyAlignment="1">
      <alignment horizontal="center" vertical="center" wrapText="1"/>
    </xf>
    <xf numFmtId="10" fontId="12" fillId="5" borderId="3" xfId="3" applyNumberFormat="1" applyFont="1" applyFill="1" applyBorder="1" applyAlignment="1">
      <alignment horizontal="center" vertical="center"/>
    </xf>
    <xf numFmtId="10" fontId="12" fillId="5" borderId="48" xfId="3" applyNumberFormat="1" applyFont="1" applyFill="1" applyBorder="1" applyAlignment="1">
      <alignment horizontal="center" vertical="center"/>
    </xf>
    <xf numFmtId="10" fontId="12" fillId="0" borderId="48" xfId="3" applyNumberFormat="1" applyFont="1" applyFill="1" applyBorder="1" applyAlignment="1">
      <alignment horizontal="center" vertical="center"/>
    </xf>
    <xf numFmtId="164" fontId="9" fillId="9" borderId="92" xfId="3" applyNumberFormat="1" applyFont="1" applyFill="1" applyBorder="1" applyAlignment="1">
      <alignment horizontal="center" vertical="center" wrapText="1"/>
    </xf>
    <xf numFmtId="0" fontId="10" fillId="9" borderId="11" xfId="0" applyFont="1" applyFill="1" applyBorder="1" applyAlignment="1">
      <alignment horizontal="left" vertical="center" wrapText="1"/>
    </xf>
    <xf numFmtId="0" fontId="10" fillId="9" borderId="23" xfId="0" applyFont="1" applyFill="1" applyBorder="1" applyAlignment="1">
      <alignment horizontal="left" vertical="center" wrapText="1"/>
    </xf>
    <xf numFmtId="0" fontId="10" fillId="9" borderId="10" xfId="0" applyFont="1" applyFill="1" applyBorder="1" applyAlignment="1">
      <alignment horizontal="left" vertical="center" wrapText="1"/>
    </xf>
    <xf numFmtId="0" fontId="22" fillId="0" borderId="9"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32" xfId="0" applyFont="1" applyFill="1" applyBorder="1" applyAlignment="1">
      <alignment horizontal="center" vertical="center" wrapText="1"/>
    </xf>
    <xf numFmtId="0" fontId="10" fillId="9" borderId="16" xfId="0" applyFont="1" applyFill="1" applyBorder="1" applyAlignment="1">
      <alignment horizontal="left" vertical="center" wrapText="1"/>
    </xf>
    <xf numFmtId="0" fontId="23" fillId="18" borderId="8" xfId="0" applyFont="1" applyFill="1" applyBorder="1" applyAlignment="1">
      <alignment horizontal="center" vertical="center" textRotation="90" wrapText="1"/>
    </xf>
    <xf numFmtId="0" fontId="23" fillId="18" borderId="4" xfId="0" applyFont="1" applyFill="1" applyBorder="1" applyAlignment="1">
      <alignment horizontal="center" vertical="center" textRotation="90" wrapText="1"/>
    </xf>
    <xf numFmtId="0" fontId="23" fillId="18" borderId="18" xfId="0" applyFont="1" applyFill="1" applyBorder="1" applyAlignment="1">
      <alignment horizontal="center" vertical="center" textRotation="90" wrapText="1"/>
    </xf>
    <xf numFmtId="164" fontId="9" fillId="9" borderId="37" xfId="1" applyNumberFormat="1" applyFont="1" applyFill="1" applyBorder="1" applyAlignment="1">
      <alignment horizontal="center" vertical="center" wrapText="1" readingOrder="1"/>
    </xf>
    <xf numFmtId="164" fontId="9" fillId="9" borderId="93" xfId="1" applyNumberFormat="1" applyFont="1" applyFill="1" applyBorder="1" applyAlignment="1">
      <alignment horizontal="center" vertical="center" wrapText="1" readingOrder="1"/>
    </xf>
    <xf numFmtId="0" fontId="30" fillId="4" borderId="14" xfId="2" applyFont="1" applyFill="1" applyBorder="1" applyAlignment="1">
      <alignment horizontal="center" vertical="center" wrapText="1"/>
    </xf>
    <xf numFmtId="0" fontId="22" fillId="0" borderId="8" xfId="0" applyFont="1" applyFill="1" applyBorder="1" applyAlignment="1">
      <alignment horizontal="center" vertical="center" wrapText="1" readingOrder="1"/>
    </xf>
    <xf numFmtId="0" fontId="22" fillId="0" borderId="4" xfId="0" applyFont="1" applyFill="1" applyBorder="1" applyAlignment="1">
      <alignment horizontal="center" vertical="center" wrapText="1" readingOrder="1"/>
    </xf>
    <xf numFmtId="0" fontId="22" fillId="0" borderId="18" xfId="0" applyFont="1" applyFill="1" applyBorder="1" applyAlignment="1">
      <alignment horizontal="center" vertical="center" wrapText="1" readingOrder="1"/>
    </xf>
    <xf numFmtId="0" fontId="9" fillId="10" borderId="38" xfId="0" applyFont="1" applyFill="1" applyBorder="1" applyAlignment="1">
      <alignment horizontal="left" vertical="center" wrapText="1" readingOrder="1"/>
    </xf>
    <xf numFmtId="0" fontId="9" fillId="10" borderId="40" xfId="0" applyFont="1" applyFill="1" applyBorder="1" applyAlignment="1">
      <alignment horizontal="left" vertical="center" wrapText="1" readingOrder="1"/>
    </xf>
    <xf numFmtId="164" fontId="9" fillId="10" borderId="90" xfId="1" applyNumberFormat="1" applyFont="1" applyFill="1" applyBorder="1" applyAlignment="1">
      <alignment horizontal="center" vertical="center" wrapText="1" readingOrder="1"/>
    </xf>
    <xf numFmtId="0" fontId="9" fillId="10" borderId="80" xfId="0" applyFont="1" applyFill="1" applyBorder="1" applyAlignment="1">
      <alignment horizontal="left" vertical="center" wrapText="1" readingOrder="1"/>
    </xf>
    <xf numFmtId="164" fontId="9" fillId="10" borderId="92" xfId="1" applyNumberFormat="1" applyFont="1" applyFill="1" applyBorder="1" applyAlignment="1">
      <alignment horizontal="center" vertical="center" wrapText="1" readingOrder="1"/>
    </xf>
    <xf numFmtId="164" fontId="9" fillId="10" borderId="91" xfId="1" applyNumberFormat="1" applyFont="1" applyFill="1" applyBorder="1" applyAlignment="1">
      <alignment horizontal="center" vertical="center" wrapText="1" readingOrder="1"/>
    </xf>
    <xf numFmtId="9" fontId="9" fillId="10" borderId="49" xfId="0" applyNumberFormat="1" applyFont="1" applyFill="1" applyBorder="1" applyAlignment="1">
      <alignment horizontal="left" vertical="center" wrapText="1"/>
    </xf>
    <xf numFmtId="9" fontId="9" fillId="10" borderId="63" xfId="0" applyNumberFormat="1" applyFont="1" applyFill="1" applyBorder="1" applyAlignment="1">
      <alignment horizontal="left" vertical="center" wrapText="1"/>
    </xf>
    <xf numFmtId="164" fontId="9" fillId="10" borderId="92" xfId="3" applyNumberFormat="1" applyFont="1" applyFill="1" applyBorder="1" applyAlignment="1">
      <alignment horizontal="center" vertical="center" wrapText="1"/>
    </xf>
    <xf numFmtId="164" fontId="9" fillId="10" borderId="91" xfId="3" applyNumberFormat="1" applyFont="1" applyFill="1" applyBorder="1" applyAlignment="1">
      <alignment horizontal="center" vertical="center" wrapText="1"/>
    </xf>
    <xf numFmtId="0" fontId="10" fillId="10" borderId="74" xfId="0" applyFont="1" applyFill="1" applyBorder="1" applyAlignment="1">
      <alignment horizontal="left" vertical="center" wrapText="1"/>
    </xf>
    <xf numFmtId="0" fontId="10" fillId="10" borderId="76" xfId="0" applyFont="1" applyFill="1" applyBorder="1" applyAlignment="1">
      <alignment horizontal="left" vertical="center" wrapText="1"/>
    </xf>
    <xf numFmtId="0" fontId="10" fillId="10" borderId="77" xfId="0" applyFont="1" applyFill="1" applyBorder="1" applyAlignment="1">
      <alignment horizontal="left" vertical="center" wrapText="1"/>
    </xf>
    <xf numFmtId="0" fontId="17" fillId="10" borderId="75" xfId="0" applyFont="1" applyFill="1" applyBorder="1" applyAlignment="1">
      <alignment horizontal="center" vertical="center"/>
    </xf>
    <xf numFmtId="0" fontId="17" fillId="10" borderId="39" xfId="0" applyFont="1" applyFill="1" applyBorder="1" applyAlignment="1">
      <alignment horizontal="center" vertical="center"/>
    </xf>
    <xf numFmtId="0" fontId="17" fillId="10" borderId="78" xfId="0" applyFont="1" applyFill="1" applyBorder="1" applyAlignment="1">
      <alignment horizontal="center" vertical="center"/>
    </xf>
    <xf numFmtId="0" fontId="9" fillId="10" borderId="75" xfId="0" applyFont="1" applyFill="1" applyBorder="1" applyAlignment="1">
      <alignment horizontal="center" vertical="center" wrapText="1" readingOrder="1"/>
    </xf>
    <xf numFmtId="0" fontId="9" fillId="10" borderId="39" xfId="0" applyFont="1" applyFill="1" applyBorder="1" applyAlignment="1">
      <alignment horizontal="center" vertical="center" wrapText="1" readingOrder="1"/>
    </xf>
    <xf numFmtId="0" fontId="9" fillId="10" borderId="78" xfId="0" applyFont="1" applyFill="1" applyBorder="1" applyAlignment="1">
      <alignment horizontal="center" vertical="center" wrapText="1" readingOrder="1"/>
    </xf>
    <xf numFmtId="10" fontId="10" fillId="10" borderId="75" xfId="0" applyNumberFormat="1" applyFont="1" applyFill="1" applyBorder="1" applyAlignment="1" applyProtection="1">
      <alignment horizontal="center" vertical="center"/>
      <protection locked="0"/>
    </xf>
    <xf numFmtId="10" fontId="10" fillId="10" borderId="39" xfId="0" applyNumberFormat="1" applyFont="1" applyFill="1" applyBorder="1" applyAlignment="1" applyProtection="1">
      <alignment horizontal="center" vertical="center"/>
      <protection locked="0"/>
    </xf>
    <xf numFmtId="10" fontId="10" fillId="10" borderId="78" xfId="0" applyNumberFormat="1" applyFont="1" applyFill="1" applyBorder="1" applyAlignment="1" applyProtection="1">
      <alignment horizontal="center" vertical="center"/>
      <protection locked="0"/>
    </xf>
    <xf numFmtId="0" fontId="9" fillId="10" borderId="79" xfId="0" applyFont="1" applyFill="1" applyBorder="1" applyAlignment="1">
      <alignment horizontal="left" vertical="center" wrapText="1" readingOrder="1"/>
    </xf>
    <xf numFmtId="0" fontId="9" fillId="10" borderId="11" xfId="0" applyFont="1" applyFill="1" applyBorder="1" applyAlignment="1">
      <alignment horizontal="center" vertical="center" wrapText="1" readingOrder="1"/>
    </xf>
    <xf numFmtId="0" fontId="9" fillId="10" borderId="12" xfId="0" applyFont="1" applyFill="1" applyBorder="1" applyAlignment="1">
      <alignment horizontal="center" vertical="center" wrapText="1" readingOrder="1"/>
    </xf>
    <xf numFmtId="10" fontId="10" fillId="10" borderId="11" xfId="0" applyNumberFormat="1" applyFont="1" applyFill="1" applyBorder="1" applyAlignment="1" applyProtection="1">
      <alignment horizontal="center" vertical="center" wrapText="1"/>
      <protection locked="0"/>
    </xf>
    <xf numFmtId="10" fontId="10" fillId="10" borderId="12" xfId="0" applyNumberFormat="1" applyFont="1" applyFill="1" applyBorder="1" applyAlignment="1" applyProtection="1">
      <alignment horizontal="center" vertical="center" wrapText="1"/>
      <protection locked="0"/>
    </xf>
    <xf numFmtId="0" fontId="9" fillId="10" borderId="11" xfId="0" applyFont="1" applyFill="1" applyBorder="1" applyAlignment="1">
      <alignment horizontal="left" vertical="center" wrapText="1" readingOrder="1"/>
    </xf>
    <xf numFmtId="0" fontId="9" fillId="10" borderId="46" xfId="0" applyFont="1" applyFill="1" applyBorder="1" applyAlignment="1">
      <alignment horizontal="left" vertical="center" wrapText="1" readingOrder="1"/>
    </xf>
    <xf numFmtId="164" fontId="9" fillId="10" borderId="37" xfId="1" applyNumberFormat="1" applyFont="1" applyFill="1" applyBorder="1" applyAlignment="1">
      <alignment horizontal="center" vertical="center" wrapText="1" readingOrder="1"/>
    </xf>
    <xf numFmtId="164" fontId="9" fillId="10" borderId="93" xfId="1" applyNumberFormat="1" applyFont="1" applyFill="1" applyBorder="1" applyAlignment="1">
      <alignment horizontal="center" vertical="center" wrapText="1" readingOrder="1"/>
    </xf>
    <xf numFmtId="0" fontId="9" fillId="10" borderId="16" xfId="0" applyFont="1" applyFill="1" applyBorder="1" applyAlignment="1">
      <alignment horizontal="left" vertical="center" wrapText="1" readingOrder="1"/>
    </xf>
    <xf numFmtId="164" fontId="9" fillId="10" borderId="94" xfId="1" applyNumberFormat="1" applyFont="1" applyFill="1" applyBorder="1" applyAlignment="1">
      <alignment horizontal="center" vertical="center" wrapText="1" readingOrder="1"/>
    </xf>
    <xf numFmtId="0" fontId="9" fillId="10" borderId="12" xfId="0" applyFont="1" applyFill="1" applyBorder="1" applyAlignment="1">
      <alignment horizontal="left" vertical="center" wrapText="1" readingOrder="1"/>
    </xf>
    <xf numFmtId="164" fontId="9" fillId="10" borderId="19" xfId="1" applyNumberFormat="1" applyFont="1" applyFill="1" applyBorder="1" applyAlignment="1">
      <alignment horizontal="center" vertical="center" wrapText="1" readingOrder="1"/>
    </xf>
    <xf numFmtId="0" fontId="16" fillId="10" borderId="71" xfId="0" applyFont="1" applyFill="1" applyBorder="1" applyAlignment="1">
      <alignment horizontal="center" vertical="center" wrapText="1" readingOrder="1"/>
    </xf>
    <xf numFmtId="0" fontId="16" fillId="10" borderId="72" xfId="0" applyFont="1" applyFill="1" applyBorder="1" applyAlignment="1">
      <alignment horizontal="center" vertical="center" wrapText="1" readingOrder="1"/>
    </xf>
    <xf numFmtId="0" fontId="16" fillId="10" borderId="73" xfId="0" applyFont="1" applyFill="1" applyBorder="1" applyAlignment="1">
      <alignment horizontal="center" vertical="center" wrapText="1" readingOrder="1"/>
    </xf>
    <xf numFmtId="0" fontId="17" fillId="10" borderId="8" xfId="0" applyFont="1" applyFill="1" applyBorder="1" applyAlignment="1">
      <alignment horizontal="center" vertical="center" wrapText="1"/>
    </xf>
    <xf numFmtId="0" fontId="17" fillId="10" borderId="4" xfId="0" applyFont="1" applyFill="1" applyBorder="1" applyAlignment="1">
      <alignment horizontal="center" vertical="center" wrapText="1"/>
    </xf>
    <xf numFmtId="0" fontId="17" fillId="10" borderId="18" xfId="0" applyFont="1" applyFill="1" applyBorder="1" applyAlignment="1">
      <alignment horizontal="center" vertical="center" wrapText="1"/>
    </xf>
    <xf numFmtId="0" fontId="10" fillId="10" borderId="9" xfId="0" applyFont="1" applyFill="1" applyBorder="1" applyAlignment="1">
      <alignment horizontal="center" vertical="center" wrapText="1"/>
    </xf>
    <xf numFmtId="0" fontId="10" fillId="10" borderId="14" xfId="0" applyFont="1" applyFill="1" applyBorder="1" applyAlignment="1">
      <alignment horizontal="center" vertical="center" wrapText="1"/>
    </xf>
    <xf numFmtId="0" fontId="10" fillId="10" borderId="32" xfId="0" applyFont="1" applyFill="1" applyBorder="1" applyAlignment="1">
      <alignment horizontal="center" vertical="center" wrapText="1"/>
    </xf>
    <xf numFmtId="0" fontId="17" fillId="10" borderId="57" xfId="0" applyFont="1" applyFill="1" applyBorder="1" applyAlignment="1">
      <alignment horizontal="center" vertical="center"/>
    </xf>
    <xf numFmtId="0" fontId="17" fillId="10" borderId="53" xfId="0" applyFont="1" applyFill="1" applyBorder="1" applyAlignment="1">
      <alignment horizontal="center" vertical="center"/>
    </xf>
    <xf numFmtId="9" fontId="9" fillId="10" borderId="12" xfId="0" applyNumberFormat="1" applyFont="1" applyFill="1" applyBorder="1" applyAlignment="1">
      <alignment horizontal="center" vertical="center" wrapText="1"/>
    </xf>
    <xf numFmtId="0" fontId="9" fillId="10" borderId="23" xfId="0" applyFont="1" applyFill="1" applyBorder="1" applyAlignment="1">
      <alignment horizontal="left" vertical="center" wrapText="1" readingOrder="1"/>
    </xf>
    <xf numFmtId="0" fontId="16" fillId="10" borderId="8" xfId="0" applyFont="1" applyFill="1" applyBorder="1" applyAlignment="1">
      <alignment horizontal="center" vertical="center" wrapText="1"/>
    </xf>
    <xf numFmtId="0" fontId="16" fillId="10" borderId="4"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0" fillId="10" borderId="4" xfId="0" applyFont="1" applyFill="1" applyBorder="1" applyAlignment="1">
      <alignment horizontal="center" vertical="center" wrapText="1"/>
    </xf>
    <xf numFmtId="9" fontId="10" fillId="10" borderId="7" xfId="0" applyNumberFormat="1" applyFont="1" applyFill="1" applyBorder="1" applyAlignment="1">
      <alignment horizontal="left" vertical="center" wrapText="1"/>
    </xf>
    <xf numFmtId="0" fontId="17" fillId="10" borderId="12" xfId="0" applyFont="1" applyFill="1" applyBorder="1" applyAlignment="1">
      <alignment horizontal="center" vertical="center"/>
    </xf>
    <xf numFmtId="10" fontId="10" fillId="10" borderId="104" xfId="0" applyNumberFormat="1" applyFont="1" applyFill="1" applyBorder="1" applyAlignment="1" applyProtection="1">
      <alignment horizontal="center" vertical="center" wrapText="1"/>
      <protection locked="0"/>
    </xf>
    <xf numFmtId="10" fontId="10" fillId="10" borderId="95" xfId="0" applyNumberFormat="1" applyFont="1" applyFill="1" applyBorder="1" applyAlignment="1" applyProtection="1">
      <alignment horizontal="center" vertical="center" wrapText="1"/>
      <protection locked="0"/>
    </xf>
    <xf numFmtId="0" fontId="9" fillId="10" borderId="104" xfId="0" applyFont="1" applyFill="1" applyBorder="1" applyAlignment="1">
      <alignment horizontal="left" vertical="center" wrapText="1" readingOrder="1"/>
    </xf>
    <xf numFmtId="164" fontId="9" fillId="10" borderId="122" xfId="1" applyNumberFormat="1" applyFont="1" applyFill="1" applyBorder="1" applyAlignment="1">
      <alignment horizontal="center" vertical="center" wrapText="1" readingOrder="1"/>
    </xf>
    <xf numFmtId="0" fontId="17" fillId="10" borderId="104" xfId="0" applyFont="1" applyFill="1" applyBorder="1" applyAlignment="1">
      <alignment horizontal="center" vertical="center" wrapText="1"/>
    </xf>
    <xf numFmtId="0" fontId="17" fillId="10" borderId="12" xfId="0" applyFont="1" applyFill="1" applyBorder="1" applyAlignment="1">
      <alignment horizontal="center" vertical="center" wrapText="1"/>
    </xf>
    <xf numFmtId="0" fontId="17" fillId="10" borderId="95" xfId="0" applyFont="1" applyFill="1" applyBorder="1" applyAlignment="1">
      <alignment horizontal="center" vertical="center" wrapText="1"/>
    </xf>
    <xf numFmtId="0" fontId="9" fillId="10" borderId="104"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95" xfId="0" applyFont="1" applyFill="1" applyBorder="1" applyAlignment="1">
      <alignment horizontal="center" vertical="center" wrapText="1"/>
    </xf>
    <xf numFmtId="10" fontId="12" fillId="5" borderId="8" xfId="1" applyNumberFormat="1" applyFont="1" applyFill="1" applyBorder="1" applyAlignment="1">
      <alignment horizontal="center" vertical="center"/>
    </xf>
    <xf numFmtId="10" fontId="12" fillId="5" borderId="4" xfId="1" applyNumberFormat="1" applyFont="1" applyFill="1" applyBorder="1" applyAlignment="1">
      <alignment horizontal="center" vertical="center"/>
    </xf>
    <xf numFmtId="10" fontId="12" fillId="5" borderId="18" xfId="1" applyNumberFormat="1" applyFont="1" applyFill="1" applyBorder="1" applyAlignment="1">
      <alignment horizontal="center" vertical="center"/>
    </xf>
    <xf numFmtId="10" fontId="22" fillId="0" borderId="8" xfId="1" applyNumberFormat="1" applyFont="1" applyFill="1" applyBorder="1" applyAlignment="1">
      <alignment horizontal="center" vertical="center" wrapText="1"/>
    </xf>
    <xf numFmtId="10" fontId="22" fillId="0" borderId="4" xfId="1" applyNumberFormat="1" applyFont="1" applyFill="1" applyBorder="1" applyAlignment="1">
      <alignment horizontal="center" vertical="center" wrapText="1"/>
    </xf>
    <xf numFmtId="10" fontId="12" fillId="5" borderId="17" xfId="1" applyNumberFormat="1" applyFont="1" applyFill="1" applyBorder="1" applyAlignment="1">
      <alignment horizontal="center" vertical="center"/>
    </xf>
    <xf numFmtId="10" fontId="12" fillId="5" borderId="26" xfId="1" applyNumberFormat="1" applyFont="1" applyFill="1" applyBorder="1" applyAlignment="1">
      <alignment horizontal="center" vertical="center"/>
    </xf>
    <xf numFmtId="10" fontId="12" fillId="5" borderId="30" xfId="1" applyNumberFormat="1" applyFont="1" applyFill="1" applyBorder="1" applyAlignment="1">
      <alignment horizontal="center" vertical="center"/>
    </xf>
    <xf numFmtId="0" fontId="9" fillId="10" borderId="95" xfId="0" applyFont="1" applyFill="1" applyBorder="1" applyAlignment="1">
      <alignment horizontal="left" vertical="center" wrapText="1" readingOrder="1"/>
    </xf>
    <xf numFmtId="164" fontId="9" fillId="10" borderId="96" xfId="1" applyNumberFormat="1" applyFont="1" applyFill="1" applyBorder="1" applyAlignment="1">
      <alignment horizontal="center" vertical="center" wrapText="1" readingOrder="1"/>
    </xf>
    <xf numFmtId="0" fontId="9" fillId="10" borderId="10" xfId="0" applyFont="1" applyFill="1" applyBorder="1" applyAlignment="1">
      <alignment horizontal="left" vertical="center" wrapText="1" readingOrder="1"/>
    </xf>
    <xf numFmtId="164" fontId="9" fillId="10" borderId="41" xfId="1" applyNumberFormat="1" applyFont="1" applyFill="1" applyBorder="1" applyAlignment="1">
      <alignment horizontal="center" vertical="center" wrapText="1" readingOrder="1"/>
    </xf>
    <xf numFmtId="0" fontId="20" fillId="10" borderId="18" xfId="0" applyFont="1" applyFill="1" applyBorder="1" applyAlignment="1">
      <alignment horizontal="center" vertical="center" wrapText="1"/>
    </xf>
    <xf numFmtId="10" fontId="22" fillId="0" borderId="18" xfId="1" applyNumberFormat="1" applyFont="1" applyFill="1" applyBorder="1" applyAlignment="1">
      <alignment horizontal="center" vertical="center" wrapText="1"/>
    </xf>
    <xf numFmtId="0" fontId="9" fillId="10" borderId="11" xfId="0" applyFont="1" applyFill="1" applyBorder="1" applyAlignment="1">
      <alignment horizontal="center" vertical="center" wrapText="1"/>
    </xf>
    <xf numFmtId="0" fontId="9" fillId="10" borderId="10" xfId="0" applyFont="1" applyFill="1" applyBorder="1" applyAlignment="1">
      <alignment horizontal="center" vertical="center" wrapText="1"/>
    </xf>
    <xf numFmtId="10" fontId="10" fillId="10" borderId="10" xfId="0" applyNumberFormat="1" applyFont="1" applyFill="1" applyBorder="1" applyAlignment="1" applyProtection="1">
      <alignment horizontal="center" vertical="center" wrapText="1"/>
      <protection locked="0"/>
    </xf>
    <xf numFmtId="0" fontId="23" fillId="10" borderId="8" xfId="0" applyFont="1" applyFill="1" applyBorder="1" applyAlignment="1">
      <alignment horizontal="center" vertical="center" textRotation="90" wrapText="1"/>
    </xf>
    <xf numFmtId="0" fontId="23" fillId="10" borderId="4" xfId="0" applyFont="1" applyFill="1" applyBorder="1" applyAlignment="1">
      <alignment horizontal="center" vertical="center" textRotation="90" wrapText="1"/>
    </xf>
    <xf numFmtId="164" fontId="29" fillId="10" borderId="94" xfId="1" applyNumberFormat="1" applyFont="1" applyFill="1" applyBorder="1" applyAlignment="1">
      <alignment horizontal="center" vertical="center" wrapText="1" readingOrder="1"/>
    </xf>
    <xf numFmtId="164" fontId="29" fillId="10" borderId="93" xfId="1" applyNumberFormat="1" applyFont="1" applyFill="1" applyBorder="1" applyAlignment="1">
      <alignment horizontal="center" vertical="center" wrapText="1" readingOrder="1"/>
    </xf>
    <xf numFmtId="164" fontId="29" fillId="10" borderId="19" xfId="1" applyNumberFormat="1" applyFont="1" applyFill="1" applyBorder="1" applyAlignment="1">
      <alignment horizontal="center" vertical="center" wrapText="1" readingOrder="1"/>
    </xf>
    <xf numFmtId="0" fontId="20" fillId="10" borderId="8" xfId="0" applyFont="1" applyFill="1" applyBorder="1" applyAlignment="1">
      <alignment horizontal="center" vertical="center" wrapText="1" readingOrder="1"/>
    </xf>
    <xf numFmtId="0" fontId="20" fillId="10" borderId="4" xfId="0" applyFont="1" applyFill="1" applyBorder="1" applyAlignment="1">
      <alignment horizontal="center" vertical="center" wrapText="1" readingOrder="1"/>
    </xf>
    <xf numFmtId="0" fontId="20" fillId="10" borderId="18" xfId="0" applyFont="1" applyFill="1" applyBorder="1" applyAlignment="1">
      <alignment horizontal="center" vertical="center" wrapText="1" readingOrder="1"/>
    </xf>
    <xf numFmtId="0" fontId="9" fillId="0" borderId="8"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22" fillId="0" borderId="71" xfId="0" applyFont="1" applyFill="1" applyBorder="1" applyAlignment="1">
      <alignment horizontal="center" vertical="center" wrapText="1" readingOrder="1"/>
    </xf>
    <xf numFmtId="0" fontId="22" fillId="0" borderId="72" xfId="0" applyFont="1" applyFill="1" applyBorder="1" applyAlignment="1">
      <alignment horizontal="center" vertical="center" wrapText="1" readingOrder="1"/>
    </xf>
    <xf numFmtId="0" fontId="22" fillId="0" borderId="73" xfId="0" applyFont="1" applyFill="1" applyBorder="1" applyAlignment="1">
      <alignment horizontal="center" vertical="center" wrapText="1" readingOrder="1"/>
    </xf>
    <xf numFmtId="164" fontId="29" fillId="10" borderId="37" xfId="1" applyNumberFormat="1" applyFont="1" applyFill="1" applyBorder="1" applyAlignment="1">
      <alignment horizontal="center" vertical="center" wrapText="1" readingOrder="1"/>
    </xf>
    <xf numFmtId="0" fontId="14" fillId="4" borderId="9"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9" fillId="10" borderId="17" xfId="0" applyFont="1" applyFill="1" applyBorder="1" applyAlignment="1">
      <alignment horizontal="center" vertical="center" wrapText="1"/>
    </xf>
    <xf numFmtId="0" fontId="9" fillId="10" borderId="26" xfId="0" applyFont="1" applyFill="1" applyBorder="1" applyAlignment="1">
      <alignment horizontal="center" vertical="center" wrapText="1"/>
    </xf>
    <xf numFmtId="0" fontId="9" fillId="10" borderId="0" xfId="0" applyFont="1" applyFill="1" applyBorder="1" applyAlignment="1">
      <alignment horizontal="center" vertical="center" wrapText="1"/>
    </xf>
    <xf numFmtId="0" fontId="16" fillId="10" borderId="18"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6" fillId="10" borderId="52" xfId="0" applyFont="1" applyFill="1" applyBorder="1" applyAlignment="1">
      <alignment horizontal="center" vertical="center" wrapText="1" readingOrder="1"/>
    </xf>
    <xf numFmtId="0" fontId="10" fillId="10" borderId="71" xfId="0" applyFont="1" applyFill="1" applyBorder="1" applyAlignment="1">
      <alignment horizontal="center" vertical="center" wrapText="1" readingOrder="1"/>
    </xf>
    <xf numFmtId="0" fontId="10" fillId="10" borderId="72" xfId="0" applyFont="1" applyFill="1" applyBorder="1" applyAlignment="1">
      <alignment horizontal="center" vertical="center" wrapText="1" readingOrder="1"/>
    </xf>
    <xf numFmtId="0" fontId="10" fillId="10" borderId="73" xfId="0" applyFont="1" applyFill="1" applyBorder="1" applyAlignment="1">
      <alignment horizontal="center" vertical="center" wrapText="1" readingOrder="1"/>
    </xf>
    <xf numFmtId="0" fontId="17" fillId="10" borderId="71" xfId="0" applyFont="1" applyFill="1" applyBorder="1" applyAlignment="1">
      <alignment horizontal="center" vertical="center" wrapText="1"/>
    </xf>
    <xf numFmtId="0" fontId="17" fillId="10" borderId="72" xfId="0" applyFont="1" applyFill="1" applyBorder="1" applyAlignment="1">
      <alignment horizontal="center" vertical="center" wrapText="1"/>
    </xf>
    <xf numFmtId="0" fontId="17" fillId="10" borderId="73" xfId="0" applyFont="1" applyFill="1" applyBorder="1" applyAlignment="1">
      <alignment horizontal="center" vertical="center" wrapText="1"/>
    </xf>
    <xf numFmtId="0" fontId="10" fillId="10" borderId="71" xfId="0" applyFont="1" applyFill="1" applyBorder="1" applyAlignment="1">
      <alignment horizontal="center" vertical="center" wrapText="1"/>
    </xf>
    <xf numFmtId="0" fontId="10" fillId="10" borderId="72" xfId="0" applyFont="1" applyFill="1" applyBorder="1" applyAlignment="1">
      <alignment horizontal="center" vertical="center" wrapText="1"/>
    </xf>
    <xf numFmtId="0" fontId="10" fillId="10" borderId="73" xfId="0" applyFont="1" applyFill="1" applyBorder="1" applyAlignment="1">
      <alignment horizontal="center" vertical="center" wrapText="1"/>
    </xf>
    <xf numFmtId="9" fontId="9" fillId="15" borderId="21" xfId="2" applyNumberFormat="1" applyFont="1" applyFill="1" applyBorder="1" applyAlignment="1">
      <alignment horizontal="left" vertical="center" wrapText="1"/>
    </xf>
    <xf numFmtId="9" fontId="9" fillId="15" borderId="16" xfId="2" applyNumberFormat="1" applyFont="1" applyFill="1" applyBorder="1" applyAlignment="1">
      <alignment horizontal="left" vertical="center" wrapText="1"/>
    </xf>
    <xf numFmtId="0" fontId="10" fillId="10" borderId="6" xfId="0" applyFont="1" applyFill="1" applyBorder="1" applyAlignment="1">
      <alignment horizontal="left" vertical="center" wrapText="1"/>
    </xf>
    <xf numFmtId="0" fontId="10" fillId="10" borderId="7" xfId="0" applyFont="1" applyFill="1" applyBorder="1" applyAlignment="1">
      <alignment horizontal="left" vertical="center" wrapText="1"/>
    </xf>
    <xf numFmtId="0" fontId="10" fillId="10" borderId="5" xfId="0" applyFont="1" applyFill="1" applyBorder="1" applyAlignment="1">
      <alignment horizontal="left" vertical="center" wrapText="1"/>
    </xf>
    <xf numFmtId="0" fontId="17" fillId="10" borderId="11" xfId="0" applyFont="1" applyFill="1" applyBorder="1" applyAlignment="1">
      <alignment horizontal="center" vertical="center" wrapText="1"/>
    </xf>
    <xf numFmtId="0" fontId="17" fillId="10" borderId="10" xfId="0" applyFont="1" applyFill="1" applyBorder="1" applyAlignment="1">
      <alignment horizontal="center" vertical="center" wrapText="1"/>
    </xf>
    <xf numFmtId="9" fontId="9" fillId="10" borderId="49" xfId="0" applyNumberFormat="1" applyFont="1" applyFill="1" applyBorder="1" applyAlignment="1">
      <alignment horizontal="center" vertical="center" wrapText="1"/>
    </xf>
    <xf numFmtId="9" fontId="9" fillId="10" borderId="63" xfId="0" applyNumberFormat="1" applyFont="1" applyFill="1" applyBorder="1" applyAlignment="1">
      <alignment horizontal="center" vertical="center" wrapText="1"/>
    </xf>
    <xf numFmtId="0" fontId="9" fillId="10" borderId="63" xfId="0" applyFont="1" applyFill="1" applyBorder="1" applyAlignment="1">
      <alignment horizontal="center" vertical="center" wrapText="1" readingOrder="1"/>
    </xf>
    <xf numFmtId="10" fontId="10" fillId="10" borderId="63" xfId="0" applyNumberFormat="1" applyFont="1" applyFill="1" applyBorder="1" applyAlignment="1" applyProtection="1">
      <alignment horizontal="center" vertical="center" wrapText="1"/>
      <protection locked="0"/>
    </xf>
    <xf numFmtId="0" fontId="28" fillId="15" borderId="8" xfId="0" applyFont="1" applyFill="1" applyBorder="1" applyAlignment="1">
      <alignment horizontal="center" vertical="center" wrapText="1"/>
    </xf>
    <xf numFmtId="0" fontId="28" fillId="15" borderId="4" xfId="0" applyFont="1" applyFill="1" applyBorder="1" applyAlignment="1">
      <alignment horizontal="center" vertical="center" wrapText="1"/>
    </xf>
    <xf numFmtId="9" fontId="10" fillId="15" borderId="8" xfId="0" applyNumberFormat="1" applyFont="1" applyFill="1" applyBorder="1" applyAlignment="1">
      <alignment horizontal="center" vertical="center" wrapText="1"/>
    </xf>
    <xf numFmtId="9" fontId="10" fillId="15" borderId="4" xfId="0" applyNumberFormat="1" applyFont="1" applyFill="1" applyBorder="1" applyAlignment="1">
      <alignment horizontal="center" vertical="center" wrapText="1"/>
    </xf>
    <xf numFmtId="0" fontId="17" fillId="15" borderId="8" xfId="0" applyFont="1" applyFill="1" applyBorder="1" applyAlignment="1">
      <alignment horizontal="center" vertical="center" wrapText="1"/>
    </xf>
    <xf numFmtId="0" fontId="17" fillId="15" borderId="4" xfId="0" applyFont="1" applyFill="1" applyBorder="1" applyAlignment="1">
      <alignment horizontal="center" vertical="center" wrapText="1"/>
    </xf>
    <xf numFmtId="0" fontId="10" fillId="15" borderId="8" xfId="0" applyFont="1" applyFill="1" applyBorder="1" applyAlignment="1">
      <alignment horizontal="center" vertical="center" wrapText="1"/>
    </xf>
    <xf numFmtId="0" fontId="10" fillId="15" borderId="4" xfId="0" applyFont="1" applyFill="1" applyBorder="1" applyAlignment="1">
      <alignment horizontal="center" vertical="center" wrapText="1"/>
    </xf>
    <xf numFmtId="0" fontId="10" fillId="10" borderId="107" xfId="0" applyFont="1" applyFill="1" applyBorder="1" applyAlignment="1">
      <alignment horizontal="left" vertical="center" wrapText="1"/>
    </xf>
    <xf numFmtId="0" fontId="10" fillId="10" borderId="103" xfId="0" applyFont="1" applyFill="1" applyBorder="1" applyAlignment="1">
      <alignment horizontal="left" vertical="center" wrapText="1"/>
    </xf>
    <xf numFmtId="0" fontId="10" fillId="10" borderId="108" xfId="0" applyFont="1" applyFill="1" applyBorder="1" applyAlignment="1">
      <alignment horizontal="left" vertical="center" wrapText="1"/>
    </xf>
    <xf numFmtId="0" fontId="9" fillId="15" borderId="49" xfId="0" applyFont="1" applyFill="1" applyBorder="1" applyAlignment="1">
      <alignment horizontal="center" vertical="center" wrapText="1" readingOrder="1"/>
    </xf>
    <xf numFmtId="0" fontId="9" fillId="15" borderId="63" xfId="0" applyFont="1" applyFill="1" applyBorder="1" applyAlignment="1">
      <alignment horizontal="center" vertical="center" wrapText="1" readingOrder="1"/>
    </xf>
    <xf numFmtId="10" fontId="10" fillId="15" borderId="49" xfId="0" applyNumberFormat="1" applyFont="1" applyFill="1" applyBorder="1" applyAlignment="1" applyProtection="1">
      <alignment horizontal="center" vertical="center" wrapText="1"/>
      <protection locked="0"/>
    </xf>
    <xf numFmtId="10" fontId="10" fillId="15" borderId="63" xfId="0" applyNumberFormat="1" applyFont="1" applyFill="1" applyBorder="1" applyAlignment="1" applyProtection="1">
      <alignment horizontal="center" vertical="center" wrapText="1"/>
      <protection locked="0"/>
    </xf>
    <xf numFmtId="9" fontId="9" fillId="15" borderId="49" xfId="0" applyNumberFormat="1" applyFont="1" applyFill="1" applyBorder="1" applyAlignment="1">
      <alignment horizontal="left" vertical="center" wrapText="1"/>
    </xf>
    <xf numFmtId="9" fontId="9" fillId="15" borderId="63" xfId="0" applyNumberFormat="1" applyFont="1" applyFill="1" applyBorder="1" applyAlignment="1">
      <alignment horizontal="left" vertical="center" wrapText="1"/>
    </xf>
    <xf numFmtId="0" fontId="9" fillId="10" borderId="88" xfId="0" applyFont="1" applyFill="1" applyBorder="1" applyAlignment="1">
      <alignment horizontal="left" vertical="center" wrapText="1" readingOrder="1"/>
    </xf>
    <xf numFmtId="0" fontId="16" fillId="15" borderId="97" xfId="2" applyFont="1" applyFill="1" applyBorder="1" applyAlignment="1">
      <alignment horizontal="center" vertical="center" wrapText="1"/>
    </xf>
    <xf numFmtId="0" fontId="16" fillId="15" borderId="98" xfId="2" applyFont="1" applyFill="1" applyBorder="1" applyAlignment="1">
      <alignment horizontal="center" vertical="center" wrapText="1"/>
    </xf>
    <xf numFmtId="9" fontId="10" fillId="15" borderId="6" xfId="0" applyNumberFormat="1" applyFont="1" applyFill="1" applyBorder="1" applyAlignment="1">
      <alignment horizontal="left" vertical="center" wrapText="1"/>
    </xf>
    <xf numFmtId="9" fontId="10" fillId="15" borderId="7" xfId="0" applyNumberFormat="1" applyFont="1" applyFill="1" applyBorder="1" applyAlignment="1">
      <alignment horizontal="left" vertical="center" wrapText="1"/>
    </xf>
    <xf numFmtId="0" fontId="17" fillId="15" borderId="11" xfId="0" applyFont="1" applyFill="1" applyBorder="1" applyAlignment="1">
      <alignment horizontal="center" vertical="center"/>
    </xf>
    <xf numFmtId="0" fontId="17" fillId="15" borderId="12" xfId="0" applyFont="1" applyFill="1" applyBorder="1" applyAlignment="1">
      <alignment horizontal="center" vertical="center"/>
    </xf>
    <xf numFmtId="9" fontId="9" fillId="15" borderId="11" xfId="0" applyNumberFormat="1" applyFont="1" applyFill="1" applyBorder="1" applyAlignment="1">
      <alignment horizontal="center" vertical="center" wrapText="1"/>
    </xf>
    <xf numFmtId="9" fontId="9" fillId="15" borderId="12" xfId="0" applyNumberFormat="1" applyFont="1" applyFill="1" applyBorder="1" applyAlignment="1">
      <alignment horizontal="center" vertical="center" wrapText="1"/>
    </xf>
    <xf numFmtId="164" fontId="9" fillId="15" borderId="92" xfId="3" applyNumberFormat="1" applyFont="1" applyFill="1" applyBorder="1" applyAlignment="1">
      <alignment horizontal="center" vertical="center" wrapText="1"/>
    </xf>
    <xf numFmtId="164" fontId="9" fillId="15" borderId="91" xfId="3" applyNumberFormat="1" applyFont="1" applyFill="1" applyBorder="1" applyAlignment="1">
      <alignment horizontal="center" vertical="center" wrapText="1"/>
    </xf>
    <xf numFmtId="0" fontId="9" fillId="15" borderId="49" xfId="0" applyFont="1" applyFill="1" applyBorder="1" applyAlignment="1">
      <alignment horizontal="center" vertical="center" wrapText="1"/>
    </xf>
    <xf numFmtId="0" fontId="9" fillId="15" borderId="21" xfId="0" applyFont="1" applyFill="1" applyBorder="1" applyAlignment="1">
      <alignment horizontal="center" vertical="center" wrapText="1"/>
    </xf>
    <xf numFmtId="0" fontId="9" fillId="15" borderId="16" xfId="0" applyFont="1" applyFill="1" applyBorder="1" applyAlignment="1">
      <alignment horizontal="center" vertical="center" wrapText="1"/>
    </xf>
    <xf numFmtId="0" fontId="16" fillId="15" borderId="8" xfId="0" applyFont="1" applyFill="1" applyBorder="1" applyAlignment="1">
      <alignment horizontal="center" vertical="center" wrapText="1"/>
    </xf>
    <xf numFmtId="0" fontId="16" fillId="15" borderId="4" xfId="0" applyFont="1" applyFill="1" applyBorder="1" applyAlignment="1">
      <alignment horizontal="center" vertical="center" wrapText="1"/>
    </xf>
    <xf numFmtId="0" fontId="16" fillId="15" borderId="18" xfId="0" applyFont="1" applyFill="1" applyBorder="1" applyAlignment="1">
      <alignment horizontal="center" vertical="center" wrapText="1"/>
    </xf>
    <xf numFmtId="0" fontId="10" fillId="15" borderId="18" xfId="0" applyFont="1" applyFill="1" applyBorder="1" applyAlignment="1">
      <alignment horizontal="center" vertical="center" wrapText="1"/>
    </xf>
    <xf numFmtId="0" fontId="17" fillId="15" borderId="18" xfId="0" applyFont="1" applyFill="1" applyBorder="1" applyAlignment="1">
      <alignment horizontal="center" vertical="center" wrapText="1"/>
    </xf>
    <xf numFmtId="0" fontId="10" fillId="15" borderId="9" xfId="0" applyFont="1" applyFill="1" applyBorder="1" applyAlignment="1">
      <alignment horizontal="center" vertical="center" wrapText="1"/>
    </xf>
    <xf numFmtId="0" fontId="10" fillId="15" borderId="14" xfId="0" applyFont="1" applyFill="1" applyBorder="1" applyAlignment="1">
      <alignment horizontal="center" vertical="center" wrapText="1"/>
    </xf>
    <xf numFmtId="0" fontId="10" fillId="15" borderId="32" xfId="0" applyFont="1" applyFill="1" applyBorder="1" applyAlignment="1">
      <alignment horizontal="center" vertical="center" wrapText="1"/>
    </xf>
    <xf numFmtId="164" fontId="9" fillId="15" borderId="94" xfId="1" applyNumberFormat="1" applyFont="1" applyFill="1" applyBorder="1" applyAlignment="1">
      <alignment horizontal="center" vertical="center" wrapText="1"/>
    </xf>
    <xf numFmtId="164" fontId="9" fillId="15" borderId="19" xfId="1" applyNumberFormat="1" applyFont="1" applyFill="1" applyBorder="1" applyAlignment="1">
      <alignment horizontal="center" vertical="center" wrapText="1"/>
    </xf>
    <xf numFmtId="0" fontId="10" fillId="15" borderId="66" xfId="0" applyFont="1" applyFill="1" applyBorder="1" applyAlignment="1">
      <alignment horizontal="left" vertical="center" wrapText="1"/>
    </xf>
    <xf numFmtId="0" fontId="10" fillId="15" borderId="20" xfId="0" applyFont="1" applyFill="1" applyBorder="1" applyAlignment="1">
      <alignment horizontal="left" vertical="center" wrapText="1"/>
    </xf>
    <xf numFmtId="0" fontId="10" fillId="15" borderId="55" xfId="0" applyFont="1" applyFill="1" applyBorder="1" applyAlignment="1">
      <alignment horizontal="left" vertical="center" wrapText="1"/>
    </xf>
    <xf numFmtId="0" fontId="17" fillId="15" borderId="21" xfId="0" applyFont="1" applyFill="1" applyBorder="1" applyAlignment="1">
      <alignment horizontal="center" vertical="center"/>
    </xf>
    <xf numFmtId="0" fontId="17" fillId="15" borderId="16" xfId="0" applyFont="1" applyFill="1" applyBorder="1" applyAlignment="1">
      <alignment horizontal="center" vertical="center"/>
    </xf>
    <xf numFmtId="10" fontId="10" fillId="15" borderId="11" xfId="0" applyNumberFormat="1" applyFont="1" applyFill="1" applyBorder="1" applyAlignment="1" applyProtection="1">
      <alignment horizontal="center" vertical="center" wrapText="1"/>
      <protection locked="0"/>
    </xf>
    <xf numFmtId="10" fontId="10" fillId="15" borderId="12" xfId="0" applyNumberFormat="1" applyFont="1" applyFill="1" applyBorder="1" applyAlignment="1" applyProtection="1">
      <alignment horizontal="center" vertical="center" wrapText="1"/>
      <protection locked="0"/>
    </xf>
    <xf numFmtId="9" fontId="9" fillId="15" borderId="49" xfId="2" applyNumberFormat="1" applyFont="1" applyFill="1" applyBorder="1" applyAlignment="1">
      <alignment horizontal="left" vertical="center" wrapText="1"/>
    </xf>
    <xf numFmtId="164" fontId="9" fillId="15" borderId="37" xfId="1" applyNumberFormat="1" applyFont="1" applyFill="1" applyBorder="1" applyAlignment="1">
      <alignment horizontal="center" vertical="center" wrapText="1"/>
    </xf>
    <xf numFmtId="164" fontId="9" fillId="15" borderId="93" xfId="1" applyNumberFormat="1" applyFont="1" applyFill="1" applyBorder="1" applyAlignment="1">
      <alignment horizontal="center" vertical="center" wrapText="1"/>
    </xf>
    <xf numFmtId="10" fontId="10" fillId="15" borderId="21" xfId="0" applyNumberFormat="1" applyFont="1" applyFill="1" applyBorder="1" applyAlignment="1" applyProtection="1">
      <alignment horizontal="center" vertical="center" wrapText="1"/>
      <protection locked="0"/>
    </xf>
    <xf numFmtId="10" fontId="10" fillId="15" borderId="16" xfId="0" applyNumberFormat="1" applyFont="1" applyFill="1" applyBorder="1" applyAlignment="1" applyProtection="1">
      <alignment horizontal="center" vertical="center" wrapText="1"/>
      <protection locked="0"/>
    </xf>
    <xf numFmtId="164" fontId="9" fillId="15" borderId="92" xfId="1" applyNumberFormat="1" applyFont="1" applyFill="1" applyBorder="1" applyAlignment="1">
      <alignment horizontal="center" vertical="center" wrapText="1"/>
    </xf>
    <xf numFmtId="164" fontId="9" fillId="15" borderId="90" xfId="1" applyNumberFormat="1" applyFont="1" applyFill="1" applyBorder="1" applyAlignment="1">
      <alignment horizontal="center" vertical="center" wrapText="1"/>
    </xf>
    <xf numFmtId="9" fontId="9" fillId="15" borderId="23" xfId="2" applyNumberFormat="1" applyFont="1" applyFill="1" applyBorder="1" applyAlignment="1">
      <alignment horizontal="left" vertical="center" wrapText="1"/>
    </xf>
    <xf numFmtId="9" fontId="9" fillId="15" borderId="12" xfId="2" applyNumberFormat="1" applyFont="1" applyFill="1" applyBorder="1" applyAlignment="1">
      <alignment horizontal="left" vertical="center" wrapText="1"/>
    </xf>
    <xf numFmtId="9" fontId="9" fillId="15" borderId="39" xfId="2" applyNumberFormat="1" applyFont="1" applyFill="1" applyBorder="1" applyAlignment="1">
      <alignment horizontal="left" vertical="center" wrapText="1"/>
    </xf>
    <xf numFmtId="164" fontId="9" fillId="15" borderId="38" xfId="1" applyNumberFormat="1" applyFont="1" applyFill="1" applyBorder="1" applyAlignment="1">
      <alignment horizontal="center" vertical="center" wrapText="1"/>
    </xf>
    <xf numFmtId="164" fontId="9" fillId="15" borderId="40" xfId="1" applyNumberFormat="1" applyFont="1" applyFill="1" applyBorder="1" applyAlignment="1">
      <alignment horizontal="center" vertical="center" wrapText="1"/>
    </xf>
    <xf numFmtId="9" fontId="9" fillId="15" borderId="102" xfId="2" applyNumberFormat="1" applyFont="1" applyFill="1" applyBorder="1" applyAlignment="1">
      <alignment horizontal="left" vertical="center" wrapText="1"/>
    </xf>
    <xf numFmtId="164" fontId="9" fillId="15" borderId="121" xfId="1" applyNumberFormat="1" applyFont="1" applyFill="1" applyBorder="1" applyAlignment="1">
      <alignment horizontal="center" vertical="center" wrapText="1"/>
    </xf>
    <xf numFmtId="10" fontId="10" fillId="15" borderId="23" xfId="0" applyNumberFormat="1" applyFont="1" applyFill="1" applyBorder="1" applyAlignment="1" applyProtection="1">
      <alignment horizontal="center" vertical="center" wrapText="1"/>
      <protection locked="0"/>
    </xf>
    <xf numFmtId="9" fontId="9" fillId="15" borderId="63" xfId="2" applyNumberFormat="1" applyFont="1" applyFill="1" applyBorder="1" applyAlignment="1">
      <alignment horizontal="left" vertical="center" wrapText="1"/>
    </xf>
    <xf numFmtId="164" fontId="9" fillId="15" borderId="91" xfId="1" applyNumberFormat="1" applyFont="1" applyFill="1" applyBorder="1" applyAlignment="1">
      <alignment horizontal="center" vertical="center" wrapText="1"/>
    </xf>
    <xf numFmtId="0" fontId="23" fillId="7" borderId="4" xfId="2" applyFont="1" applyFill="1" applyBorder="1" applyAlignment="1">
      <alignment horizontal="center" vertical="center" textRotation="90" wrapText="1"/>
    </xf>
    <xf numFmtId="9" fontId="9" fillId="15" borderId="10" xfId="2" applyNumberFormat="1" applyFont="1" applyFill="1" applyBorder="1" applyAlignment="1">
      <alignment horizontal="left" vertical="center" wrapText="1"/>
    </xf>
    <xf numFmtId="164" fontId="9" fillId="15" borderId="41" xfId="1" applyNumberFormat="1" applyFont="1" applyFill="1" applyBorder="1" applyAlignment="1">
      <alignment horizontal="center" vertical="center" wrapText="1"/>
    </xf>
    <xf numFmtId="0" fontId="22" fillId="0" borderId="4" xfId="0" applyFont="1" applyBorder="1" applyAlignment="1">
      <alignment horizontal="center" vertical="center" wrapText="1"/>
    </xf>
    <xf numFmtId="9" fontId="9" fillId="15" borderId="11" xfId="2" applyNumberFormat="1" applyFont="1" applyFill="1" applyBorder="1" applyAlignment="1">
      <alignment horizontal="left" vertical="center" wrapText="1"/>
    </xf>
    <xf numFmtId="9" fontId="9" fillId="15" borderId="118" xfId="2" applyNumberFormat="1" applyFont="1" applyFill="1" applyBorder="1" applyAlignment="1">
      <alignment horizontal="left" vertical="center" wrapText="1"/>
    </xf>
    <xf numFmtId="164" fontId="9" fillId="15" borderId="120" xfId="1" applyNumberFormat="1" applyFont="1" applyFill="1" applyBorder="1" applyAlignment="1">
      <alignment horizontal="center" vertical="center" wrapText="1"/>
    </xf>
    <xf numFmtId="0" fontId="10" fillId="15" borderId="6" xfId="0" applyFont="1" applyFill="1" applyBorder="1" applyAlignment="1">
      <alignment horizontal="left" vertical="center" wrapText="1"/>
    </xf>
    <xf numFmtId="0" fontId="10" fillId="15" borderId="7" xfId="0" applyFont="1" applyFill="1" applyBorder="1" applyAlignment="1">
      <alignment horizontal="left" vertical="center" wrapText="1"/>
    </xf>
    <xf numFmtId="0" fontId="10" fillId="15" borderId="5" xfId="0" applyFont="1" applyFill="1" applyBorder="1" applyAlignment="1">
      <alignment horizontal="left" vertical="center" wrapText="1"/>
    </xf>
    <xf numFmtId="0" fontId="17" fillId="15" borderId="10" xfId="0" applyFont="1" applyFill="1" applyBorder="1" applyAlignment="1">
      <alignment horizontal="center" vertical="center"/>
    </xf>
    <xf numFmtId="0" fontId="9" fillId="15" borderId="11" xfId="0" applyFont="1" applyFill="1" applyBorder="1" applyAlignment="1">
      <alignment horizontal="center" vertical="center" wrapText="1"/>
    </xf>
    <xf numFmtId="0" fontId="9" fillId="15" borderId="12" xfId="0" applyFont="1" applyFill="1" applyBorder="1" applyAlignment="1">
      <alignment horizontal="center" vertical="center" wrapText="1"/>
    </xf>
    <xf numFmtId="0" fontId="9" fillId="15" borderId="10" xfId="0" applyFont="1" applyFill="1" applyBorder="1" applyAlignment="1">
      <alignment horizontal="center" vertical="center" wrapText="1"/>
    </xf>
    <xf numFmtId="10" fontId="10" fillId="15" borderId="10" xfId="0" applyNumberFormat="1" applyFont="1" applyFill="1" applyBorder="1" applyAlignment="1" applyProtection="1">
      <alignment horizontal="center" vertical="center" wrapText="1"/>
      <protection locked="0"/>
    </xf>
    <xf numFmtId="0" fontId="9" fillId="15" borderId="4" xfId="0" applyFont="1" applyFill="1" applyBorder="1" applyAlignment="1">
      <alignment horizontal="center" vertical="center" wrapText="1"/>
    </xf>
    <xf numFmtId="0" fontId="9" fillId="15" borderId="14" xfId="0" applyFont="1" applyFill="1" applyBorder="1" applyAlignment="1">
      <alignment horizontal="center" vertical="center" wrapText="1"/>
    </xf>
    <xf numFmtId="0" fontId="20" fillId="19" borderId="8" xfId="2" applyFont="1" applyFill="1" applyBorder="1" applyAlignment="1">
      <alignment horizontal="center" vertical="center" wrapText="1"/>
    </xf>
    <xf numFmtId="0" fontId="20" fillId="19" borderId="18" xfId="2" applyFont="1" applyFill="1" applyBorder="1" applyAlignment="1">
      <alignment horizontal="center" vertical="center" wrapText="1"/>
    </xf>
    <xf numFmtId="9" fontId="9" fillId="19" borderId="49" xfId="0" applyNumberFormat="1" applyFont="1" applyFill="1" applyBorder="1" applyAlignment="1">
      <alignment horizontal="center" vertical="center" wrapText="1"/>
    </xf>
    <xf numFmtId="9" fontId="9" fillId="19" borderId="63" xfId="0" applyNumberFormat="1" applyFont="1" applyFill="1" applyBorder="1" applyAlignment="1">
      <alignment horizontal="center" vertical="center" wrapText="1"/>
    </xf>
    <xf numFmtId="0" fontId="9" fillId="19" borderId="49" xfId="0" applyFont="1" applyFill="1" applyBorder="1" applyAlignment="1">
      <alignment horizontal="center" vertical="center" wrapText="1" readingOrder="1"/>
    </xf>
    <xf numFmtId="0" fontId="9" fillId="19" borderId="63" xfId="0" applyFont="1" applyFill="1" applyBorder="1" applyAlignment="1">
      <alignment horizontal="center" vertical="center" wrapText="1" readingOrder="1"/>
    </xf>
    <xf numFmtId="10" fontId="10" fillId="19" borderId="49" xfId="0" applyNumberFormat="1" applyFont="1" applyFill="1" applyBorder="1" applyAlignment="1" applyProtection="1">
      <alignment horizontal="center" vertical="center" wrapText="1"/>
      <protection locked="0"/>
    </xf>
    <xf numFmtId="10" fontId="10" fillId="19" borderId="63" xfId="0" applyNumberFormat="1" applyFont="1" applyFill="1" applyBorder="1" applyAlignment="1" applyProtection="1">
      <alignment horizontal="center" vertical="center" wrapText="1"/>
      <protection locked="0"/>
    </xf>
    <xf numFmtId="9" fontId="9" fillId="19" borderId="49" xfId="0" applyNumberFormat="1" applyFont="1" applyFill="1" applyBorder="1" applyAlignment="1">
      <alignment horizontal="left" vertical="center" wrapText="1"/>
    </xf>
    <xf numFmtId="9" fontId="9" fillId="19" borderId="63" xfId="0" applyNumberFormat="1" applyFont="1" applyFill="1" applyBorder="1" applyAlignment="1">
      <alignment horizontal="left" vertical="center" wrapText="1"/>
    </xf>
    <xf numFmtId="164" fontId="9" fillId="19" borderId="92" xfId="3" applyNumberFormat="1" applyFont="1" applyFill="1" applyBorder="1" applyAlignment="1">
      <alignment horizontal="center" vertical="center" wrapText="1"/>
    </xf>
    <xf numFmtId="164" fontId="9" fillId="19" borderId="91" xfId="3" applyNumberFormat="1" applyFont="1" applyFill="1" applyBorder="1" applyAlignment="1">
      <alignment horizontal="center" vertical="center" wrapText="1"/>
    </xf>
    <xf numFmtId="0" fontId="18" fillId="4" borderId="8" xfId="2" applyFont="1" applyFill="1" applyBorder="1" applyAlignment="1">
      <alignment horizontal="center" vertical="center" wrapText="1"/>
    </xf>
    <xf numFmtId="0" fontId="18" fillId="4" borderId="4" xfId="2" applyFont="1" applyFill="1" applyBorder="1" applyAlignment="1">
      <alignment horizontal="center" vertical="center" wrapText="1"/>
    </xf>
    <xf numFmtId="0" fontId="9" fillId="19" borderId="8" xfId="2" applyFont="1" applyFill="1" applyBorder="1" applyAlignment="1">
      <alignment horizontal="center" vertical="center" wrapText="1"/>
    </xf>
    <xf numFmtId="0" fontId="9" fillId="19" borderId="4" xfId="2" applyFont="1" applyFill="1" applyBorder="1" applyAlignment="1">
      <alignment horizontal="center" vertical="center" wrapText="1"/>
    </xf>
    <xf numFmtId="0" fontId="9" fillId="19" borderId="18" xfId="2" applyFont="1" applyFill="1" applyBorder="1" applyAlignment="1">
      <alignment horizontal="center" vertical="center" wrapText="1"/>
    </xf>
    <xf numFmtId="0" fontId="16" fillId="19" borderId="8" xfId="2" applyFont="1" applyFill="1" applyBorder="1" applyAlignment="1">
      <alignment horizontal="center" vertical="center" wrapText="1"/>
    </xf>
    <xf numFmtId="0" fontId="16" fillId="19" borderId="4" xfId="2" applyFont="1" applyFill="1" applyBorder="1" applyAlignment="1">
      <alignment horizontal="center" vertical="center" wrapText="1"/>
    </xf>
    <xf numFmtId="0" fontId="16" fillId="19" borderId="18" xfId="2" applyFont="1" applyFill="1" applyBorder="1" applyAlignment="1">
      <alignment horizontal="center" vertical="center" wrapText="1"/>
    </xf>
    <xf numFmtId="9" fontId="10" fillId="19" borderId="21" xfId="0" applyNumberFormat="1" applyFont="1" applyFill="1" applyBorder="1" applyAlignment="1">
      <alignment horizontal="left" vertical="center" wrapText="1"/>
    </xf>
    <xf numFmtId="9" fontId="10" fillId="19" borderId="16" xfId="0" applyNumberFormat="1" applyFont="1" applyFill="1" applyBorder="1" applyAlignment="1">
      <alignment horizontal="left" vertical="center" wrapText="1"/>
    </xf>
    <xf numFmtId="164" fontId="9" fillId="19" borderId="90" xfId="3" applyNumberFormat="1" applyFont="1" applyFill="1" applyBorder="1" applyAlignment="1">
      <alignment horizontal="center" vertical="center" wrapText="1"/>
    </xf>
    <xf numFmtId="164" fontId="9" fillId="19" borderId="94" xfId="3" applyNumberFormat="1" applyFont="1" applyFill="1" applyBorder="1" applyAlignment="1">
      <alignment horizontal="center" vertical="center" wrapText="1"/>
    </xf>
    <xf numFmtId="0" fontId="10" fillId="19" borderId="8" xfId="2" applyFont="1" applyFill="1" applyBorder="1" applyAlignment="1">
      <alignment horizontal="center" vertical="center" wrapText="1"/>
    </xf>
    <xf numFmtId="0" fontId="10" fillId="19" borderId="18" xfId="2" applyFont="1" applyFill="1" applyBorder="1" applyAlignment="1">
      <alignment horizontal="center" vertical="center" wrapText="1"/>
    </xf>
    <xf numFmtId="0" fontId="17" fillId="19" borderId="8" xfId="0" applyFont="1" applyFill="1" applyBorder="1" applyAlignment="1">
      <alignment horizontal="center" vertical="center" wrapText="1"/>
    </xf>
    <xf numFmtId="0" fontId="17" fillId="19" borderId="18" xfId="0" applyFont="1" applyFill="1" applyBorder="1" applyAlignment="1">
      <alignment horizontal="center" vertical="center" wrapText="1"/>
    </xf>
    <xf numFmtId="0" fontId="10" fillId="19" borderId="9" xfId="0" applyFont="1" applyFill="1" applyBorder="1" applyAlignment="1">
      <alignment horizontal="center" vertical="center" wrapText="1"/>
    </xf>
    <xf numFmtId="0" fontId="10" fillId="19" borderId="32" xfId="0" applyFont="1" applyFill="1" applyBorder="1" applyAlignment="1">
      <alignment horizontal="center" vertical="center" wrapText="1"/>
    </xf>
    <xf numFmtId="9" fontId="10" fillId="19" borderId="66" xfId="0" applyNumberFormat="1" applyFont="1" applyFill="1" applyBorder="1" applyAlignment="1">
      <alignment horizontal="left" vertical="center" wrapText="1"/>
    </xf>
    <xf numFmtId="9" fontId="10" fillId="19" borderId="67" xfId="0" applyNumberFormat="1" applyFont="1" applyFill="1" applyBorder="1" applyAlignment="1">
      <alignment horizontal="left" vertical="center" wrapText="1"/>
    </xf>
    <xf numFmtId="0" fontId="17" fillId="19" borderId="49" xfId="0" applyFont="1" applyFill="1" applyBorder="1" applyAlignment="1">
      <alignment horizontal="center" vertical="center"/>
    </xf>
    <xf numFmtId="0" fontId="17" fillId="19" borderId="63" xfId="0" applyFont="1" applyFill="1" applyBorder="1" applyAlignment="1">
      <alignment horizontal="center" vertical="center"/>
    </xf>
    <xf numFmtId="0" fontId="20" fillId="19" borderId="4" xfId="2" applyFont="1" applyFill="1" applyBorder="1" applyAlignment="1">
      <alignment horizontal="center" vertical="center" wrapText="1"/>
    </xf>
    <xf numFmtId="0" fontId="9" fillId="19" borderId="11" xfId="0" applyFont="1" applyFill="1" applyBorder="1" applyAlignment="1">
      <alignment horizontal="center" vertical="center" wrapText="1" readingOrder="1"/>
    </xf>
    <xf numFmtId="0" fontId="9" fillId="19" borderId="12" xfId="0" applyFont="1" applyFill="1" applyBorder="1" applyAlignment="1">
      <alignment horizontal="center" vertical="center" wrapText="1" readingOrder="1"/>
    </xf>
    <xf numFmtId="10" fontId="10" fillId="19" borderId="37" xfId="0" applyNumberFormat="1" applyFont="1" applyFill="1" applyBorder="1" applyAlignment="1" applyProtection="1">
      <alignment horizontal="center" vertical="center" wrapText="1"/>
      <protection locked="0"/>
    </xf>
    <xf numFmtId="10" fontId="10" fillId="19" borderId="19" xfId="0" applyNumberFormat="1" applyFont="1" applyFill="1" applyBorder="1" applyAlignment="1" applyProtection="1">
      <alignment horizontal="center" vertical="center" wrapText="1"/>
      <protection locked="0"/>
    </xf>
    <xf numFmtId="9" fontId="10" fillId="19" borderId="49" xfId="0" applyNumberFormat="1" applyFont="1" applyFill="1" applyBorder="1" applyAlignment="1">
      <alignment horizontal="left" vertical="center" wrapText="1"/>
    </xf>
    <xf numFmtId="0" fontId="10" fillId="19" borderId="4" xfId="2" applyFont="1" applyFill="1" applyBorder="1" applyAlignment="1">
      <alignment horizontal="center" vertical="center" wrapText="1"/>
    </xf>
    <xf numFmtId="0" fontId="17" fillId="19" borderId="4" xfId="0" applyFont="1" applyFill="1" applyBorder="1" applyAlignment="1">
      <alignment horizontal="center" vertical="center" wrapText="1"/>
    </xf>
    <xf numFmtId="0" fontId="10" fillId="19" borderId="4" xfId="0" applyFont="1" applyFill="1" applyBorder="1" applyAlignment="1">
      <alignment horizontal="center" vertical="center" wrapText="1"/>
    </xf>
    <xf numFmtId="0" fontId="10" fillId="19" borderId="18" xfId="0" applyFont="1" applyFill="1" applyBorder="1" applyAlignment="1">
      <alignment horizontal="center" vertical="center" wrapText="1"/>
    </xf>
    <xf numFmtId="9" fontId="10" fillId="19" borderId="6" xfId="0" applyNumberFormat="1" applyFont="1" applyFill="1" applyBorder="1" applyAlignment="1">
      <alignment horizontal="left" vertical="center" wrapText="1"/>
    </xf>
    <xf numFmtId="9" fontId="10" fillId="19" borderId="7" xfId="0" applyNumberFormat="1" applyFont="1" applyFill="1" applyBorder="1" applyAlignment="1">
      <alignment horizontal="left" vertical="center" wrapText="1"/>
    </xf>
    <xf numFmtId="0" fontId="17" fillId="19" borderId="11" xfId="0" applyFont="1" applyFill="1" applyBorder="1" applyAlignment="1">
      <alignment horizontal="center" vertical="center"/>
    </xf>
    <xf numFmtId="0" fontId="17" fillId="19" borderId="12" xfId="0" applyFont="1" applyFill="1" applyBorder="1" applyAlignment="1">
      <alignment horizontal="center" vertical="center"/>
    </xf>
    <xf numFmtId="9" fontId="9" fillId="19" borderId="11" xfId="0" applyNumberFormat="1" applyFont="1" applyFill="1" applyBorder="1" applyAlignment="1">
      <alignment horizontal="center" vertical="center" wrapText="1"/>
    </xf>
    <xf numFmtId="9" fontId="9" fillId="19" borderId="12" xfId="0" applyNumberFormat="1" applyFont="1" applyFill="1" applyBorder="1" applyAlignment="1">
      <alignment horizontal="center" vertical="center" wrapText="1"/>
    </xf>
    <xf numFmtId="9" fontId="10" fillId="19" borderId="23" xfId="0" applyNumberFormat="1" applyFont="1" applyFill="1" applyBorder="1" applyAlignment="1">
      <alignment horizontal="left" vertical="center" wrapText="1"/>
    </xf>
    <xf numFmtId="164" fontId="9" fillId="19" borderId="123" xfId="3" applyNumberFormat="1" applyFont="1" applyFill="1" applyBorder="1" applyAlignment="1">
      <alignment horizontal="center" vertical="center" wrapText="1"/>
    </xf>
    <xf numFmtId="164" fontId="9" fillId="19" borderId="124" xfId="3" applyNumberFormat="1" applyFont="1" applyFill="1" applyBorder="1" applyAlignment="1">
      <alignment horizontal="center" vertical="center" wrapText="1"/>
    </xf>
    <xf numFmtId="0" fontId="10" fillId="19" borderId="81" xfId="2" applyFont="1" applyFill="1" applyBorder="1" applyAlignment="1">
      <alignment horizontal="center" vertical="center" wrapText="1"/>
    </xf>
    <xf numFmtId="0" fontId="17" fillId="19" borderId="81" xfId="0" applyFont="1" applyFill="1" applyBorder="1" applyAlignment="1">
      <alignment horizontal="center" vertical="center" wrapText="1"/>
    </xf>
    <xf numFmtId="9" fontId="10" fillId="19" borderId="5" xfId="0" applyNumberFormat="1" applyFont="1" applyFill="1" applyBorder="1" applyAlignment="1">
      <alignment horizontal="left" vertical="center" wrapText="1"/>
    </xf>
    <xf numFmtId="0" fontId="17" fillId="19" borderId="10" xfId="0" applyFont="1" applyFill="1" applyBorder="1" applyAlignment="1">
      <alignment horizontal="center" vertical="center"/>
    </xf>
    <xf numFmtId="0" fontId="10" fillId="19" borderId="17" xfId="2" applyFont="1" applyFill="1" applyBorder="1" applyAlignment="1">
      <alignment horizontal="center" vertical="center" wrapText="1"/>
    </xf>
    <xf numFmtId="0" fontId="10" fillId="19" borderId="26" xfId="2" applyFont="1" applyFill="1" applyBorder="1" applyAlignment="1">
      <alignment horizontal="center" vertical="center" wrapText="1"/>
    </xf>
    <xf numFmtId="0" fontId="10" fillId="19" borderId="83" xfId="2" applyFont="1" applyFill="1" applyBorder="1" applyAlignment="1">
      <alignment horizontal="center" vertical="center" wrapText="1"/>
    </xf>
    <xf numFmtId="0" fontId="17" fillId="19" borderId="82" xfId="0" applyFont="1" applyFill="1" applyBorder="1" applyAlignment="1">
      <alignment horizontal="center" vertical="center" wrapText="1"/>
    </xf>
    <xf numFmtId="0" fontId="10" fillId="19" borderId="8" xfId="0" applyFont="1" applyFill="1" applyBorder="1" applyAlignment="1">
      <alignment horizontal="center" vertical="center" wrapText="1"/>
    </xf>
    <xf numFmtId="0" fontId="10" fillId="19" borderId="82" xfId="0" applyFont="1" applyFill="1" applyBorder="1" applyAlignment="1">
      <alignment horizontal="center" vertical="center" wrapText="1"/>
    </xf>
    <xf numFmtId="0" fontId="9" fillId="19" borderId="21" xfId="2" applyFont="1" applyFill="1" applyBorder="1" applyAlignment="1">
      <alignment horizontal="left" vertical="center" wrapText="1"/>
    </xf>
    <xf numFmtId="9" fontId="9" fillId="19" borderId="10" xfId="0" applyNumberFormat="1" applyFont="1" applyFill="1" applyBorder="1" applyAlignment="1">
      <alignment horizontal="center" vertical="center" wrapText="1"/>
    </xf>
    <xf numFmtId="10" fontId="10" fillId="19" borderId="41" xfId="0" applyNumberFormat="1" applyFont="1" applyFill="1" applyBorder="1" applyAlignment="1" applyProtection="1">
      <alignment horizontal="center" vertical="center" wrapText="1"/>
      <protection locked="0"/>
    </xf>
    <xf numFmtId="9" fontId="25" fillId="19" borderId="11" xfId="0" applyNumberFormat="1" applyFont="1" applyFill="1" applyBorder="1" applyAlignment="1">
      <alignment horizontal="center" vertical="center" wrapText="1"/>
    </xf>
    <xf numFmtId="9" fontId="25" fillId="19" borderId="12" xfId="0" applyNumberFormat="1" applyFont="1" applyFill="1" applyBorder="1" applyAlignment="1">
      <alignment horizontal="center" vertical="center" wrapText="1"/>
    </xf>
    <xf numFmtId="9" fontId="25" fillId="19" borderId="10" xfId="0" applyNumberFormat="1" applyFont="1" applyFill="1" applyBorder="1" applyAlignment="1">
      <alignment horizontal="center" vertical="center" wrapText="1"/>
    </xf>
    <xf numFmtId="0" fontId="20" fillId="19" borderId="4" xfId="0" applyFont="1" applyFill="1" applyBorder="1" applyAlignment="1">
      <alignment horizontal="center" vertical="center" wrapText="1"/>
    </xf>
    <xf numFmtId="0" fontId="20" fillId="19" borderId="18" xfId="0" applyFont="1" applyFill="1" applyBorder="1" applyAlignment="1">
      <alignment horizontal="center" vertical="center" wrapText="1"/>
    </xf>
    <xf numFmtId="0" fontId="9" fillId="19" borderId="49" xfId="2" applyFont="1" applyFill="1" applyBorder="1" applyAlignment="1">
      <alignment horizontal="left" vertical="center" wrapText="1"/>
    </xf>
    <xf numFmtId="0" fontId="9" fillId="19" borderId="16" xfId="2" applyFont="1" applyFill="1" applyBorder="1" applyAlignment="1">
      <alignment horizontal="center" vertical="center" wrapText="1"/>
    </xf>
    <xf numFmtId="0" fontId="9" fillId="19" borderId="10" xfId="2" applyFont="1" applyFill="1" applyBorder="1" applyAlignment="1">
      <alignment horizontal="center" vertical="center" wrapText="1"/>
    </xf>
    <xf numFmtId="0" fontId="9" fillId="19" borderId="21" xfId="0" applyFont="1" applyFill="1" applyBorder="1" applyAlignment="1">
      <alignment horizontal="left" vertical="center" wrapText="1" readingOrder="1"/>
    </xf>
    <xf numFmtId="0" fontId="9" fillId="19" borderId="63" xfId="0" applyFont="1" applyFill="1" applyBorder="1" applyAlignment="1">
      <alignment horizontal="left" vertical="center" wrapText="1" readingOrder="1"/>
    </xf>
    <xf numFmtId="0" fontId="9" fillId="19" borderId="23" xfId="0" applyFont="1" applyFill="1" applyBorder="1" applyAlignment="1">
      <alignment horizontal="left" vertical="center" wrapText="1" readingOrder="1"/>
    </xf>
    <xf numFmtId="0" fontId="10" fillId="19" borderId="21" xfId="2" applyFont="1" applyFill="1" applyBorder="1" applyAlignment="1">
      <alignment horizontal="left" vertical="center" wrapText="1"/>
    </xf>
    <xf numFmtId="0" fontId="10" fillId="19" borderId="6" xfId="0" applyFont="1" applyFill="1" applyBorder="1" applyAlignment="1">
      <alignment horizontal="left" vertical="center" wrapText="1"/>
    </xf>
    <xf numFmtId="0" fontId="10" fillId="19" borderId="7" xfId="0" applyFont="1" applyFill="1" applyBorder="1" applyAlignment="1">
      <alignment horizontal="left" vertical="center" wrapText="1"/>
    </xf>
    <xf numFmtId="0" fontId="10" fillId="19" borderId="5" xfId="0" applyFont="1" applyFill="1" applyBorder="1" applyAlignment="1">
      <alignment horizontal="left" vertical="center" wrapText="1"/>
    </xf>
    <xf numFmtId="0" fontId="9" fillId="19" borderId="11" xfId="0" applyFont="1" applyFill="1" applyBorder="1" applyAlignment="1">
      <alignment horizontal="center" vertical="center" wrapText="1"/>
    </xf>
    <xf numFmtId="0" fontId="9" fillId="19" borderId="12" xfId="0" applyFont="1" applyFill="1" applyBorder="1" applyAlignment="1">
      <alignment horizontal="center" vertical="center" wrapText="1"/>
    </xf>
    <xf numFmtId="0" fontId="9" fillId="19" borderId="10" xfId="0" applyFont="1" applyFill="1" applyBorder="1" applyAlignment="1">
      <alignment horizontal="center" vertical="center" wrapText="1"/>
    </xf>
    <xf numFmtId="0" fontId="9" fillId="19" borderId="37" xfId="0" applyFont="1" applyFill="1" applyBorder="1" applyAlignment="1">
      <alignment horizontal="center" vertical="center" wrapText="1"/>
    </xf>
    <xf numFmtId="0" fontId="9" fillId="19" borderId="19" xfId="0" applyFont="1" applyFill="1" applyBorder="1" applyAlignment="1">
      <alignment horizontal="center" vertical="center" wrapText="1"/>
    </xf>
    <xf numFmtId="0" fontId="9" fillId="19" borderId="41" xfId="0" applyFont="1" applyFill="1" applyBorder="1" applyAlignment="1">
      <alignment horizontal="center" vertical="center" wrapText="1"/>
    </xf>
    <xf numFmtId="10" fontId="10" fillId="25" borderId="37" xfId="0" applyNumberFormat="1" applyFont="1" applyFill="1" applyBorder="1" applyAlignment="1" applyProtection="1">
      <alignment horizontal="center" vertical="center" wrapText="1"/>
      <protection locked="0"/>
    </xf>
    <xf numFmtId="10" fontId="10" fillId="25" borderId="19" xfId="0" applyNumberFormat="1" applyFont="1" applyFill="1" applyBorder="1" applyAlignment="1" applyProtection="1">
      <alignment horizontal="center" vertical="center" wrapText="1"/>
      <protection locked="0"/>
    </xf>
    <xf numFmtId="10" fontId="10" fillId="25" borderId="41" xfId="0" applyNumberFormat="1" applyFont="1" applyFill="1" applyBorder="1" applyAlignment="1" applyProtection="1">
      <alignment horizontal="center" vertical="center" wrapText="1"/>
      <protection locked="0"/>
    </xf>
    <xf numFmtId="9" fontId="10" fillId="19" borderId="20" xfId="0" applyNumberFormat="1" applyFont="1" applyFill="1" applyBorder="1" applyAlignment="1">
      <alignment horizontal="left" vertical="center" wrapText="1"/>
    </xf>
    <xf numFmtId="0" fontId="17" fillId="19" borderId="21" xfId="0" applyFont="1" applyFill="1" applyBorder="1" applyAlignment="1">
      <alignment horizontal="center" vertical="center"/>
    </xf>
    <xf numFmtId="9" fontId="9" fillId="19" borderId="21" xfId="0" applyNumberFormat="1" applyFont="1" applyFill="1" applyBorder="1" applyAlignment="1">
      <alignment horizontal="left" vertical="center" wrapText="1"/>
    </xf>
    <xf numFmtId="0" fontId="9" fillId="19" borderId="49" xfId="0" applyFont="1" applyFill="1" applyBorder="1" applyAlignment="1">
      <alignment horizontal="left" vertical="center" wrapText="1" readingOrder="1"/>
    </xf>
    <xf numFmtId="0" fontId="9" fillId="19" borderId="16" xfId="0" applyFont="1" applyFill="1" applyBorder="1" applyAlignment="1">
      <alignment horizontal="left" vertical="center" wrapText="1" readingOrder="1"/>
    </xf>
    <xf numFmtId="0" fontId="10" fillId="19" borderId="6" xfId="2" applyFont="1" applyFill="1" applyBorder="1" applyAlignment="1">
      <alignment horizontal="left" vertical="center" wrapText="1"/>
    </xf>
    <xf numFmtId="0" fontId="10" fillId="19" borderId="7" xfId="2" applyFont="1" applyFill="1" applyBorder="1" applyAlignment="1">
      <alignment horizontal="left" vertical="center" wrapText="1"/>
    </xf>
    <xf numFmtId="0" fontId="10" fillId="19" borderId="5" xfId="2" applyFont="1" applyFill="1" applyBorder="1" applyAlignment="1">
      <alignment horizontal="left" vertical="center" wrapText="1"/>
    </xf>
    <xf numFmtId="0" fontId="9" fillId="19" borderId="11" xfId="2" applyFont="1" applyFill="1" applyBorder="1" applyAlignment="1">
      <alignment horizontal="center" vertical="center" wrapText="1"/>
    </xf>
    <xf numFmtId="0" fontId="9" fillId="19" borderId="23" xfId="2" applyFont="1" applyFill="1" applyBorder="1" applyAlignment="1">
      <alignment horizontal="center" vertical="center" wrapText="1"/>
    </xf>
    <xf numFmtId="10" fontId="10" fillId="19" borderId="37" xfId="2" applyNumberFormat="1" applyFont="1" applyFill="1" applyBorder="1" applyAlignment="1" applyProtection="1">
      <alignment horizontal="center" vertical="center" wrapText="1"/>
      <protection locked="0"/>
    </xf>
    <xf numFmtId="10" fontId="10" fillId="19" borderId="19" xfId="2" applyNumberFormat="1" applyFont="1" applyFill="1" applyBorder="1" applyAlignment="1" applyProtection="1">
      <alignment horizontal="center" vertical="center" wrapText="1"/>
      <protection locked="0"/>
    </xf>
    <xf numFmtId="10" fontId="10" fillId="19" borderId="41" xfId="2" applyNumberFormat="1" applyFont="1" applyFill="1" applyBorder="1" applyAlignment="1" applyProtection="1">
      <alignment horizontal="center" vertical="center" wrapText="1"/>
      <protection locked="0"/>
    </xf>
    <xf numFmtId="0" fontId="10" fillId="19" borderId="11" xfId="2" applyFont="1" applyFill="1" applyBorder="1" applyAlignment="1">
      <alignment horizontal="center" vertical="center" wrapText="1"/>
    </xf>
    <xf numFmtId="0" fontId="10" fillId="19" borderId="12" xfId="2" applyFont="1" applyFill="1" applyBorder="1" applyAlignment="1">
      <alignment horizontal="center" vertical="center" wrapText="1"/>
    </xf>
    <xf numFmtId="0" fontId="10" fillId="19" borderId="10" xfId="2" applyFont="1" applyFill="1" applyBorder="1" applyAlignment="1">
      <alignment horizontal="center" vertical="center" wrapText="1"/>
    </xf>
    <xf numFmtId="0" fontId="10" fillId="19" borderId="49" xfId="2" applyFont="1" applyFill="1" applyBorder="1" applyAlignment="1">
      <alignment horizontal="left" vertical="center" wrapText="1"/>
    </xf>
    <xf numFmtId="0" fontId="10" fillId="19" borderId="63" xfId="2" applyFont="1" applyFill="1" applyBorder="1" applyAlignment="1">
      <alignment horizontal="left" vertical="center" wrapText="1"/>
    </xf>
    <xf numFmtId="164" fontId="9" fillId="19" borderId="93" xfId="3" applyNumberFormat="1" applyFont="1" applyFill="1" applyBorder="1" applyAlignment="1">
      <alignment horizontal="center" vertical="center" wrapText="1"/>
    </xf>
    <xf numFmtId="10" fontId="12" fillId="5" borderId="4" xfId="3" applyNumberFormat="1" applyFont="1" applyFill="1" applyBorder="1" applyAlignment="1">
      <alignment horizontal="center" vertical="center"/>
    </xf>
    <xf numFmtId="0" fontId="10" fillId="19" borderId="14" xfId="0" applyFont="1" applyFill="1" applyBorder="1" applyAlignment="1">
      <alignment horizontal="center" vertical="center" wrapText="1"/>
    </xf>
    <xf numFmtId="0" fontId="9" fillId="19" borderId="49" xfId="0" applyFont="1" applyFill="1" applyBorder="1" applyAlignment="1">
      <alignment horizontal="center" vertical="center" wrapText="1"/>
    </xf>
    <xf numFmtId="0" fontId="9" fillId="19" borderId="21" xfId="0" applyFont="1" applyFill="1" applyBorder="1" applyAlignment="1">
      <alignment horizontal="center" vertical="center" wrapText="1"/>
    </xf>
    <xf numFmtId="0" fontId="9" fillId="19" borderId="63" xfId="0" applyFont="1" applyFill="1" applyBorder="1" applyAlignment="1">
      <alignment horizontal="center" vertical="center" wrapText="1"/>
    </xf>
    <xf numFmtId="9" fontId="9" fillId="19" borderId="21" xfId="0" applyNumberFormat="1" applyFont="1" applyFill="1" applyBorder="1" applyAlignment="1">
      <alignment horizontal="center" vertical="center" wrapText="1"/>
    </xf>
    <xf numFmtId="10" fontId="10" fillId="19" borderId="49" xfId="2" applyNumberFormat="1" applyFont="1" applyFill="1" applyBorder="1" applyAlignment="1" applyProtection="1">
      <alignment horizontal="center" vertical="center" wrapText="1"/>
      <protection locked="0"/>
    </xf>
    <xf numFmtId="10" fontId="10" fillId="19" borderId="21" xfId="2" applyNumberFormat="1" applyFont="1" applyFill="1" applyBorder="1" applyAlignment="1" applyProtection="1">
      <alignment horizontal="center" vertical="center" wrapText="1"/>
      <protection locked="0"/>
    </xf>
    <xf numFmtId="10" fontId="10" fillId="19" borderId="63" xfId="2" applyNumberFormat="1" applyFont="1" applyFill="1" applyBorder="1" applyAlignment="1" applyProtection="1">
      <alignment horizontal="center" vertical="center" wrapText="1"/>
      <protection locked="0"/>
    </xf>
    <xf numFmtId="10" fontId="10" fillId="19" borderId="11" xfId="2" applyNumberFormat="1" applyFont="1" applyFill="1" applyBorder="1" applyAlignment="1" applyProtection="1">
      <alignment horizontal="center" vertical="center" wrapText="1"/>
      <protection locked="0"/>
    </xf>
    <xf numFmtId="10" fontId="10" fillId="19" borderId="12" xfId="2" applyNumberFormat="1" applyFont="1" applyFill="1" applyBorder="1" applyAlignment="1" applyProtection="1">
      <alignment horizontal="center" vertical="center" wrapText="1"/>
      <protection locked="0"/>
    </xf>
    <xf numFmtId="0" fontId="9" fillId="19" borderId="11" xfId="0" applyFont="1" applyFill="1" applyBorder="1" applyAlignment="1">
      <alignment horizontal="left" vertical="center" wrapText="1" readingOrder="1"/>
    </xf>
    <xf numFmtId="0" fontId="9" fillId="19" borderId="46" xfId="0" applyFont="1" applyFill="1" applyBorder="1" applyAlignment="1">
      <alignment horizontal="left" vertical="center" wrapText="1" readingOrder="1"/>
    </xf>
    <xf numFmtId="0" fontId="9" fillId="19" borderId="88" xfId="0" applyFont="1" applyFill="1" applyBorder="1" applyAlignment="1">
      <alignment horizontal="left" vertical="center" wrapText="1" readingOrder="1"/>
    </xf>
    <xf numFmtId="0" fontId="9" fillId="19" borderId="21" xfId="0" applyFont="1" applyFill="1" applyBorder="1" applyAlignment="1">
      <alignment horizontal="left" vertical="center" wrapText="1"/>
    </xf>
    <xf numFmtId="0" fontId="9" fillId="19" borderId="63" xfId="0" applyFont="1" applyFill="1" applyBorder="1" applyAlignment="1">
      <alignment horizontal="left" vertical="center" wrapText="1"/>
    </xf>
    <xf numFmtId="164" fontId="9" fillId="19" borderId="37" xfId="3" applyNumberFormat="1" applyFont="1" applyFill="1" applyBorder="1" applyAlignment="1">
      <alignment horizontal="center" vertical="center" wrapText="1"/>
    </xf>
    <xf numFmtId="164" fontId="9" fillId="19" borderId="117" xfId="3" applyNumberFormat="1" applyFont="1" applyFill="1" applyBorder="1" applyAlignment="1">
      <alignment horizontal="center" vertical="center" wrapText="1"/>
    </xf>
    <xf numFmtId="164" fontId="9" fillId="19" borderId="116" xfId="3" applyNumberFormat="1" applyFont="1" applyFill="1" applyBorder="1" applyAlignment="1">
      <alignment horizontal="center" vertical="center" wrapText="1"/>
    </xf>
    <xf numFmtId="10" fontId="12" fillId="0" borderId="8" xfId="3" applyNumberFormat="1" applyFont="1" applyFill="1" applyBorder="1" applyAlignment="1">
      <alignment horizontal="center" vertical="center"/>
    </xf>
    <xf numFmtId="10" fontId="12" fillId="0" borderId="4" xfId="3" applyNumberFormat="1" applyFont="1" applyFill="1" applyBorder="1" applyAlignment="1">
      <alignment horizontal="center" vertical="center"/>
    </xf>
    <xf numFmtId="10" fontId="12" fillId="0" borderId="18" xfId="3" applyNumberFormat="1" applyFont="1" applyFill="1" applyBorder="1" applyAlignment="1">
      <alignment horizontal="center" vertical="center"/>
    </xf>
    <xf numFmtId="0" fontId="9" fillId="19" borderId="49" xfId="0" applyFont="1" applyFill="1" applyBorder="1" applyAlignment="1">
      <alignment horizontal="left" vertical="center" wrapText="1"/>
    </xf>
    <xf numFmtId="9" fontId="9" fillId="19" borderId="23" xfId="0" applyNumberFormat="1" applyFont="1" applyFill="1" applyBorder="1" applyAlignment="1">
      <alignment horizontal="left" vertical="center" wrapText="1"/>
    </xf>
    <xf numFmtId="9" fontId="10" fillId="15" borderId="99" xfId="0" applyNumberFormat="1" applyFont="1" applyFill="1" applyBorder="1" applyAlignment="1">
      <alignment horizontal="left" vertical="center" wrapText="1"/>
    </xf>
    <xf numFmtId="9" fontId="10" fillId="15" borderId="20" xfId="0" applyNumberFormat="1" applyFont="1" applyFill="1" applyBorder="1" applyAlignment="1">
      <alignment horizontal="left" vertical="center" wrapText="1"/>
    </xf>
    <xf numFmtId="0" fontId="17" fillId="15" borderId="23" xfId="0" applyFont="1" applyFill="1" applyBorder="1" applyAlignment="1">
      <alignment horizontal="center" vertical="center"/>
    </xf>
    <xf numFmtId="9" fontId="9" fillId="15" borderId="23" xfId="0" applyNumberFormat="1" applyFont="1" applyFill="1" applyBorder="1" applyAlignment="1">
      <alignment horizontal="center" vertical="center" wrapText="1"/>
    </xf>
    <xf numFmtId="9" fontId="9" fillId="15" borderId="21" xfId="0" applyNumberFormat="1" applyFont="1" applyFill="1" applyBorder="1" applyAlignment="1">
      <alignment horizontal="center" vertical="center" wrapText="1"/>
    </xf>
    <xf numFmtId="9" fontId="10" fillId="15" borderId="119" xfId="0" applyNumberFormat="1" applyFont="1" applyFill="1" applyBorder="1" applyAlignment="1">
      <alignment horizontal="left" vertical="center" wrapText="1"/>
    </xf>
    <xf numFmtId="9" fontId="10" fillId="15" borderId="100" xfId="0" applyNumberFormat="1" applyFont="1" applyFill="1" applyBorder="1" applyAlignment="1">
      <alignment horizontal="left" vertical="center" wrapText="1"/>
    </xf>
    <xf numFmtId="9" fontId="10" fillId="15" borderId="101" xfId="0" applyNumberFormat="1" applyFont="1" applyFill="1" applyBorder="1" applyAlignment="1">
      <alignment horizontal="left" vertical="center" wrapText="1"/>
    </xf>
    <xf numFmtId="0" fontId="10" fillId="15" borderId="118" xfId="0" applyFont="1" applyFill="1" applyBorder="1" applyAlignment="1">
      <alignment horizontal="center" vertical="center" wrapText="1"/>
    </xf>
    <xf numFmtId="0" fontId="10" fillId="15" borderId="39" xfId="0" applyFont="1" applyFill="1" applyBorder="1" applyAlignment="1">
      <alignment horizontal="center" vertical="center" wrapText="1"/>
    </xf>
    <xf numFmtId="0" fontId="10" fillId="15" borderId="102" xfId="0" applyFont="1" applyFill="1" applyBorder="1" applyAlignment="1">
      <alignment horizontal="center" vertical="center" wrapText="1"/>
    </xf>
    <xf numFmtId="10" fontId="10" fillId="15" borderId="118" xfId="0" applyNumberFormat="1" applyFont="1" applyFill="1" applyBorder="1" applyAlignment="1" applyProtection="1">
      <alignment horizontal="center" vertical="center" wrapText="1"/>
      <protection locked="0"/>
    </xf>
    <xf numFmtId="10" fontId="10" fillId="15" borderId="39" xfId="0" applyNumberFormat="1" applyFont="1" applyFill="1" applyBorder="1" applyAlignment="1" applyProtection="1">
      <alignment horizontal="center" vertical="center" wrapText="1"/>
      <protection locked="0"/>
    </xf>
    <xf numFmtId="10" fontId="10" fillId="15" borderId="102" xfId="0" applyNumberFormat="1" applyFont="1" applyFill="1" applyBorder="1" applyAlignment="1" applyProtection="1">
      <alignment horizontal="center" vertical="center" wrapText="1"/>
      <protection locked="0"/>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39" fillId="17" borderId="1" xfId="0" applyFont="1" applyFill="1" applyBorder="1" applyAlignment="1">
      <alignment horizontal="center" vertical="center"/>
    </xf>
    <xf numFmtId="0" fontId="39" fillId="17" borderId="2" xfId="0" applyFont="1" applyFill="1" applyBorder="1" applyAlignment="1">
      <alignment horizontal="center" vertical="center"/>
    </xf>
    <xf numFmtId="0" fontId="39" fillId="17" borderId="3" xfId="0" applyFont="1" applyFill="1" applyBorder="1" applyAlignment="1">
      <alignment horizontal="center" vertical="center"/>
    </xf>
    <xf numFmtId="0" fontId="19" fillId="4" borderId="9" xfId="2" applyFont="1" applyFill="1" applyBorder="1" applyAlignment="1">
      <alignment horizontal="center" vertical="center" wrapText="1"/>
    </xf>
    <xf numFmtId="0" fontId="19" fillId="4" borderId="17" xfId="2" applyFont="1" applyFill="1" applyBorder="1" applyAlignment="1">
      <alignment horizontal="center" vertical="center" wrapText="1"/>
    </xf>
    <xf numFmtId="0" fontId="19" fillId="4" borderId="1" xfId="2" applyFont="1" applyFill="1" applyBorder="1" applyAlignment="1">
      <alignment horizontal="center" vertical="center" wrapText="1"/>
    </xf>
    <xf numFmtId="0" fontId="19" fillId="4" borderId="3" xfId="2" applyFont="1" applyFill="1" applyBorder="1" applyAlignment="1">
      <alignment horizontal="center" vertical="center" wrapText="1"/>
    </xf>
    <xf numFmtId="0" fontId="23" fillId="19" borderId="8" xfId="2" applyFont="1" applyFill="1" applyBorder="1" applyAlignment="1">
      <alignment horizontal="center" vertical="center" textRotation="90" wrapText="1"/>
    </xf>
    <xf numFmtId="0" fontId="23" fillId="19" borderId="4" xfId="2" applyFont="1" applyFill="1" applyBorder="1" applyAlignment="1">
      <alignment horizontal="center" vertical="center" textRotation="90" wrapText="1"/>
    </xf>
    <xf numFmtId="0" fontId="23" fillId="19" borderId="18" xfId="2" applyFont="1" applyFill="1" applyBorder="1" applyAlignment="1">
      <alignment horizontal="center" vertical="center" textRotation="90" wrapText="1"/>
    </xf>
    <xf numFmtId="0" fontId="40" fillId="12" borderId="66" xfId="4" applyFont="1" applyFill="1" applyBorder="1" applyAlignment="1" applyProtection="1">
      <alignment horizontal="left" vertical="center" wrapText="1"/>
      <protection locked="0"/>
    </xf>
    <xf numFmtId="0" fontId="40" fillId="12" borderId="20" xfId="4" applyFont="1" applyFill="1" applyBorder="1" applyAlignment="1" applyProtection="1">
      <alignment horizontal="left" vertical="center" wrapText="1"/>
      <protection locked="0"/>
    </xf>
    <xf numFmtId="0" fontId="40" fillId="12" borderId="67" xfId="4" applyFont="1" applyFill="1" applyBorder="1" applyAlignment="1" applyProtection="1">
      <alignment horizontal="left" vertical="center" wrapText="1"/>
      <protection locked="0"/>
    </xf>
    <xf numFmtId="0" fontId="40" fillId="12" borderId="49" xfId="4" applyFont="1" applyFill="1" applyBorder="1" applyAlignment="1" applyProtection="1">
      <alignment horizontal="center" vertical="center" wrapText="1"/>
      <protection locked="0"/>
    </xf>
    <xf numFmtId="0" fontId="40" fillId="12" borderId="21" xfId="4" applyFont="1" applyFill="1" applyBorder="1" applyAlignment="1" applyProtection="1">
      <alignment horizontal="center" vertical="center" wrapText="1"/>
      <protection locked="0"/>
    </xf>
    <xf numFmtId="0" fontId="40" fillId="12" borderId="63" xfId="4" applyFont="1" applyFill="1" applyBorder="1" applyAlignment="1" applyProtection="1">
      <alignment horizontal="center" vertical="center" wrapText="1"/>
      <protection locked="0"/>
    </xf>
    <xf numFmtId="10" fontId="40" fillId="12" borderId="49" xfId="4" applyNumberFormat="1" applyFont="1" applyFill="1" applyBorder="1" applyAlignment="1" applyProtection="1">
      <alignment horizontal="center" vertical="center" wrapText="1"/>
      <protection locked="0"/>
    </xf>
    <xf numFmtId="10" fontId="40" fillId="12" borderId="21" xfId="4" applyNumberFormat="1" applyFont="1" applyFill="1" applyBorder="1" applyAlignment="1" applyProtection="1">
      <alignment horizontal="center" vertical="center" wrapText="1"/>
      <protection locked="0"/>
    </xf>
    <xf numFmtId="10" fontId="40" fillId="12" borderId="63" xfId="4" applyNumberFormat="1" applyFont="1" applyFill="1" applyBorder="1" applyAlignment="1" applyProtection="1">
      <alignment horizontal="center" vertical="center" wrapText="1"/>
      <protection locked="0"/>
    </xf>
    <xf numFmtId="0" fontId="40" fillId="12" borderId="49" xfId="0" applyFont="1" applyFill="1" applyBorder="1" applyAlignment="1">
      <alignment horizontal="left" vertical="center" wrapText="1"/>
    </xf>
    <xf numFmtId="0" fontId="40" fillId="12" borderId="21" xfId="0" applyFont="1" applyFill="1" applyBorder="1" applyAlignment="1">
      <alignment horizontal="left" vertical="center" wrapText="1"/>
    </xf>
    <xf numFmtId="164" fontId="40" fillId="12" borderId="92" xfId="3" applyNumberFormat="1" applyFont="1" applyFill="1" applyBorder="1" applyAlignment="1">
      <alignment horizontal="center" vertical="center" wrapText="1"/>
    </xf>
    <xf numFmtId="164" fontId="40" fillId="12" borderId="90" xfId="3" applyNumberFormat="1" applyFont="1" applyFill="1" applyBorder="1" applyAlignment="1">
      <alignment horizontal="center" vertical="center" wrapText="1"/>
    </xf>
    <xf numFmtId="0" fontId="40" fillId="12" borderId="16" xfId="0" applyFont="1" applyFill="1" applyBorder="1" applyAlignment="1">
      <alignment horizontal="left" vertical="center" wrapText="1"/>
    </xf>
    <xf numFmtId="0" fontId="40" fillId="12" borderId="23" xfId="0" applyFont="1" applyFill="1" applyBorder="1" applyAlignment="1">
      <alignment horizontal="left" vertical="center" wrapText="1"/>
    </xf>
    <xf numFmtId="164" fontId="40" fillId="12" borderId="94" xfId="3" applyNumberFormat="1" applyFont="1" applyFill="1" applyBorder="1" applyAlignment="1">
      <alignment horizontal="center" vertical="center" wrapText="1"/>
    </xf>
    <xf numFmtId="164" fontId="40" fillId="12" borderId="93" xfId="3" applyNumberFormat="1" applyFont="1" applyFill="1" applyBorder="1" applyAlignment="1">
      <alignment horizontal="center" vertical="center" wrapText="1"/>
    </xf>
    <xf numFmtId="0" fontId="40" fillId="12" borderId="10" xfId="0" applyFont="1" applyFill="1" applyBorder="1" applyAlignment="1">
      <alignment horizontal="left" vertical="center" wrapText="1"/>
    </xf>
    <xf numFmtId="164" fontId="40" fillId="12" borderId="41" xfId="3" applyNumberFormat="1" applyFont="1" applyFill="1" applyBorder="1" applyAlignment="1">
      <alignment horizontal="center" vertical="center" wrapText="1"/>
    </xf>
    <xf numFmtId="0" fontId="16" fillId="12" borderId="97" xfId="2" applyFont="1" applyFill="1" applyBorder="1" applyAlignment="1">
      <alignment horizontal="center" vertical="center" wrapText="1"/>
    </xf>
    <xf numFmtId="0" fontId="16" fillId="12" borderId="98" xfId="2" applyFont="1" applyFill="1" applyBorder="1" applyAlignment="1">
      <alignment horizontal="center" vertical="center" wrapText="1"/>
    </xf>
    <xf numFmtId="0" fontId="10" fillId="12" borderId="97" xfId="2" applyFont="1" applyFill="1" applyBorder="1" applyAlignment="1">
      <alignment horizontal="center" vertical="center" wrapText="1"/>
    </xf>
    <xf numFmtId="0" fontId="10" fillId="12" borderId="98" xfId="2" applyFont="1" applyFill="1" applyBorder="1" applyAlignment="1">
      <alignment horizontal="center" vertical="center" wrapText="1"/>
    </xf>
    <xf numFmtId="0" fontId="17" fillId="12" borderId="97" xfId="0" applyFont="1" applyFill="1" applyBorder="1" applyAlignment="1">
      <alignment horizontal="center" vertical="center" wrapText="1"/>
    </xf>
    <xf numFmtId="0" fontId="17" fillId="12" borderId="98" xfId="0" applyFont="1" applyFill="1" applyBorder="1" applyAlignment="1">
      <alignment horizontal="center" vertical="center" wrapText="1"/>
    </xf>
    <xf numFmtId="0" fontId="10" fillId="12" borderId="114" xfId="0" applyFont="1" applyFill="1" applyBorder="1" applyAlignment="1">
      <alignment horizontal="center" vertical="center" wrapText="1"/>
    </xf>
    <xf numFmtId="0" fontId="10" fillId="12" borderId="115" xfId="0" applyFont="1" applyFill="1" applyBorder="1" applyAlignment="1">
      <alignment horizontal="center" vertical="center" wrapText="1"/>
    </xf>
    <xf numFmtId="9" fontId="10" fillId="12" borderId="99" xfId="0" applyNumberFormat="1" applyFont="1" applyFill="1" applyBorder="1" applyAlignment="1">
      <alignment horizontal="left" vertical="center" wrapText="1"/>
    </xf>
    <xf numFmtId="9" fontId="10" fillId="12" borderId="55" xfId="0" applyNumberFormat="1" applyFont="1" applyFill="1" applyBorder="1" applyAlignment="1">
      <alignment horizontal="left" vertical="center" wrapText="1"/>
    </xf>
    <xf numFmtId="10" fontId="10" fillId="12" borderId="23" xfId="0" applyNumberFormat="1" applyFont="1" applyFill="1" applyBorder="1" applyAlignment="1" applyProtection="1">
      <alignment horizontal="center" vertical="center" wrapText="1"/>
      <protection locked="0"/>
    </xf>
    <xf numFmtId="10" fontId="10" fillId="12" borderId="16" xfId="0" applyNumberFormat="1" applyFont="1" applyFill="1" applyBorder="1" applyAlignment="1" applyProtection="1">
      <alignment horizontal="center" vertical="center" wrapText="1"/>
      <protection locked="0"/>
    </xf>
    <xf numFmtId="9" fontId="9" fillId="12" borderId="23" xfId="0" applyNumberFormat="1" applyFont="1" applyFill="1" applyBorder="1" applyAlignment="1">
      <alignment horizontal="left" vertical="center" wrapText="1"/>
    </xf>
    <xf numFmtId="9" fontId="9" fillId="12" borderId="16" xfId="0" applyNumberFormat="1" applyFont="1" applyFill="1" applyBorder="1" applyAlignment="1">
      <alignment horizontal="left" vertical="center" wrapText="1"/>
    </xf>
    <xf numFmtId="0" fontId="20" fillId="15" borderId="8" xfId="0" applyFont="1" applyFill="1" applyBorder="1" applyAlignment="1">
      <alignment horizontal="center" vertical="center" wrapText="1"/>
    </xf>
    <xf numFmtId="0" fontId="20" fillId="15" borderId="18" xfId="0" applyFont="1" applyFill="1" applyBorder="1" applyAlignment="1">
      <alignment horizontal="center" vertical="center" wrapText="1"/>
    </xf>
    <xf numFmtId="0" fontId="20" fillId="15" borderId="4" xfId="0" applyFont="1" applyFill="1" applyBorder="1" applyAlignment="1">
      <alignment horizontal="center" vertical="center" wrapText="1"/>
    </xf>
    <xf numFmtId="0" fontId="17" fillId="15" borderId="110" xfId="0" applyFont="1" applyFill="1" applyBorder="1" applyAlignment="1">
      <alignment horizontal="center" vertical="center"/>
    </xf>
    <xf numFmtId="0" fontId="17" fillId="15" borderId="111" xfId="0" applyFont="1" applyFill="1" applyBorder="1" applyAlignment="1">
      <alignment horizontal="center" vertical="center"/>
    </xf>
    <xf numFmtId="0" fontId="10" fillId="15" borderId="110" xfId="0" applyFont="1" applyFill="1" applyBorder="1" applyAlignment="1">
      <alignment horizontal="center" vertical="center" wrapText="1"/>
    </xf>
    <xf numFmtId="0" fontId="10" fillId="15" borderId="111" xfId="0" applyFont="1" applyFill="1" applyBorder="1" applyAlignment="1">
      <alignment horizontal="center" vertical="center" wrapText="1"/>
    </xf>
    <xf numFmtId="0" fontId="10" fillId="9" borderId="12" xfId="0" applyFont="1" applyFill="1" applyBorder="1" applyAlignment="1">
      <alignment horizontal="left" vertical="center" wrapText="1"/>
    </xf>
  </cellXfs>
  <cellStyles count="5">
    <cellStyle name="Énfasis1" xfId="2" builtinId="29"/>
    <cellStyle name="Normal" xfId="0" builtinId="0"/>
    <cellStyle name="Normal 2 2" xfId="4" xr:uid="{C251EC81-0EF0-EC4B-9E6D-AFF7A379E54E}"/>
    <cellStyle name="Porcentaje" xfId="1" builtinId="5"/>
    <cellStyle name="Porcentaje 4" xfId="3" xr:uid="{F7B753E1-EE6D-0F46-BA5C-159A081232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Narda Veronica Velandia Cely" id="{80F6326F-55F1-DF43-991D-371FF3685480}" userId="S::narda.velandia@aerocivil.gov.co::bbc6dd44-aeec-48ac-a3f4-4a329e5ef4e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487" dT="2020-12-19T14:29:39.05" personId="{80F6326F-55F1-DF43-991D-371FF3685480}" id="{65EA3B6A-A008-0845-8059-AFB9FB246B47}">
    <text>Consultar el tema de estado de diseño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56E51-A247-2E4E-B0E1-436DF200C180}">
  <dimension ref="A1:AP942"/>
  <sheetViews>
    <sheetView tabSelected="1" zoomScale="70" zoomScaleNormal="70" zoomScaleSheetLayoutView="25" zoomScalePageLayoutView="50" workbookViewId="0">
      <pane xSplit="4" ySplit="2" topLeftCell="R3" activePane="bottomRight" state="frozen"/>
      <selection pane="topRight" activeCell="E1" sqref="E1"/>
      <selection pane="bottomLeft" activeCell="A3" sqref="A3"/>
      <selection pane="bottomRight" activeCell="H503" sqref="H503:H512"/>
    </sheetView>
  </sheetViews>
  <sheetFormatPr baseColWidth="10" defaultColWidth="10.83203125" defaultRowHeight="20" outlineLevelCol="1" x14ac:dyDescent="0.2"/>
  <cols>
    <col min="1" max="1" width="19.6640625" style="1" customWidth="1"/>
    <col min="2" max="2" width="20.1640625" style="32" customWidth="1"/>
    <col min="3" max="3" width="9.83203125" style="33" customWidth="1" outlineLevel="1"/>
    <col min="4" max="4" width="30" style="32" customWidth="1" outlineLevel="1"/>
    <col min="5" max="5" width="12.5" style="33" customWidth="1" outlineLevel="1"/>
    <col min="6" max="6" width="31.33203125" style="32" customWidth="1" outlineLevel="1"/>
    <col min="7" max="7" width="46.83203125" style="34" customWidth="1"/>
    <col min="8" max="8" width="18.83203125" style="35" customWidth="1" outlineLevel="1"/>
    <col min="9" max="9" width="24" style="32" customWidth="1"/>
    <col min="10" max="10" width="37.6640625" style="32" customWidth="1"/>
    <col min="11" max="11" width="11.33203125" style="37" customWidth="1"/>
    <col min="12" max="12" width="54.6640625" style="68" customWidth="1"/>
    <col min="13" max="13" width="9" style="1" customWidth="1"/>
    <col min="14" max="14" width="4.83203125" style="1" customWidth="1"/>
    <col min="15" max="28" width="11.1640625" style="1" customWidth="1"/>
    <col min="29" max="29" width="10.83203125" style="1" customWidth="1"/>
    <col min="30" max="30" width="38" style="41" customWidth="1"/>
    <col min="31" max="31" width="11.6640625" style="31" customWidth="1" outlineLevel="1"/>
    <col min="32" max="32" width="10.83203125" style="148" customWidth="1" outlineLevel="1"/>
    <col min="33" max="33" width="16" style="149" customWidth="1" outlineLevel="1"/>
    <col min="34" max="34" width="21.1640625" style="150" customWidth="1" outlineLevel="1"/>
    <col min="35" max="35" width="16.5" style="40" customWidth="1" outlineLevel="1"/>
    <col min="36" max="41" width="10.83203125" style="1" customWidth="1" outlineLevel="1"/>
    <col min="42" max="16384" width="10.83203125" style="1"/>
  </cols>
  <sheetData>
    <row r="1" spans="1:42" ht="40" customHeight="1" thickBot="1" x14ac:dyDescent="0.25">
      <c r="A1" s="69" t="s">
        <v>0</v>
      </c>
      <c r="B1" s="1350" t="s">
        <v>1</v>
      </c>
      <c r="C1" s="1351"/>
      <c r="D1" s="1351"/>
      <c r="E1" s="1351"/>
      <c r="F1" s="1352"/>
      <c r="G1" s="1353">
        <v>2021</v>
      </c>
      <c r="H1" s="1354"/>
      <c r="I1" s="1354"/>
      <c r="J1" s="1354"/>
      <c r="K1" s="1354"/>
      <c r="L1" s="1354"/>
      <c r="M1" s="1354"/>
      <c r="N1" s="1354"/>
      <c r="O1" s="1354"/>
      <c r="P1" s="1354"/>
      <c r="Q1" s="1354"/>
      <c r="R1" s="1354"/>
      <c r="S1" s="1354"/>
      <c r="T1" s="1354"/>
      <c r="U1" s="1354"/>
      <c r="V1" s="1354"/>
      <c r="W1" s="1354"/>
      <c r="X1" s="1354"/>
      <c r="Y1" s="1354"/>
      <c r="Z1" s="1354"/>
      <c r="AA1" s="1354"/>
      <c r="AB1" s="1354"/>
      <c r="AC1" s="1354"/>
      <c r="AD1" s="1354"/>
      <c r="AE1" s="1354"/>
      <c r="AF1" s="1354"/>
      <c r="AG1" s="1354"/>
      <c r="AH1" s="1354"/>
      <c r="AI1" s="1354"/>
      <c r="AJ1" s="1354"/>
      <c r="AK1" s="1354"/>
      <c r="AL1" s="1354"/>
      <c r="AM1" s="1354"/>
      <c r="AN1" s="1354"/>
      <c r="AO1" s="1355"/>
    </row>
    <row r="2" spans="1:42" s="41" customFormat="1" ht="40" customHeight="1" thickBot="1" x14ac:dyDescent="0.25">
      <c r="A2" s="2" t="s">
        <v>2</v>
      </c>
      <c r="B2" s="70" t="s">
        <v>3</v>
      </c>
      <c r="C2" s="70" t="s">
        <v>4</v>
      </c>
      <c r="D2" s="70" t="s">
        <v>5</v>
      </c>
      <c r="E2" s="70" t="s">
        <v>6</v>
      </c>
      <c r="F2" s="71" t="s">
        <v>7</v>
      </c>
      <c r="G2" s="74" t="s">
        <v>8</v>
      </c>
      <c r="H2" s="72" t="s">
        <v>9</v>
      </c>
      <c r="I2" s="73" t="s">
        <v>10</v>
      </c>
      <c r="J2" s="73" t="s">
        <v>11</v>
      </c>
      <c r="K2" s="36" t="s">
        <v>12</v>
      </c>
      <c r="L2" s="73" t="s">
        <v>13</v>
      </c>
      <c r="M2" s="1356" t="s">
        <v>14</v>
      </c>
      <c r="N2" s="1357"/>
      <c r="O2" s="3">
        <v>44256</v>
      </c>
      <c r="P2" s="3">
        <v>44348</v>
      </c>
      <c r="Q2" s="3">
        <v>44440</v>
      </c>
      <c r="R2" s="3">
        <v>44531</v>
      </c>
      <c r="S2" s="4" t="s">
        <v>15</v>
      </c>
      <c r="T2" s="4" t="s">
        <v>16</v>
      </c>
      <c r="U2" s="4" t="s">
        <v>17</v>
      </c>
      <c r="V2" s="198" t="s">
        <v>18</v>
      </c>
      <c r="W2" s="4" t="s">
        <v>19</v>
      </c>
      <c r="X2" s="2" t="s">
        <v>20</v>
      </c>
      <c r="Y2" s="2" t="s">
        <v>21</v>
      </c>
      <c r="Z2" s="2" t="s">
        <v>22</v>
      </c>
      <c r="AA2" s="2" t="s">
        <v>23</v>
      </c>
      <c r="AB2" s="2" t="s">
        <v>24</v>
      </c>
      <c r="AC2" s="2" t="s">
        <v>25</v>
      </c>
      <c r="AD2" s="2" t="s">
        <v>26</v>
      </c>
      <c r="AE2" s="4" t="s">
        <v>27</v>
      </c>
      <c r="AF2" s="2" t="s">
        <v>28</v>
      </c>
      <c r="AG2" s="2" t="s">
        <v>29</v>
      </c>
      <c r="AH2" s="2" t="s">
        <v>30</v>
      </c>
      <c r="AI2" s="2" t="s">
        <v>31</v>
      </c>
      <c r="AJ2" s="1358" t="s">
        <v>32</v>
      </c>
      <c r="AK2" s="1359"/>
      <c r="AL2" s="1358" t="s">
        <v>33</v>
      </c>
      <c r="AM2" s="1359"/>
      <c r="AN2" s="1358" t="s">
        <v>34</v>
      </c>
      <c r="AO2" s="1359"/>
    </row>
    <row r="3" spans="1:42" ht="40" customHeight="1" thickBot="1" x14ac:dyDescent="0.25">
      <c r="A3" s="1215" t="s">
        <v>35</v>
      </c>
      <c r="B3" s="1217" t="s">
        <v>36</v>
      </c>
      <c r="C3" s="1220">
        <v>1</v>
      </c>
      <c r="D3" s="1227" t="s">
        <v>37</v>
      </c>
      <c r="E3" s="1229">
        <v>1</v>
      </c>
      <c r="F3" s="1264" t="s">
        <v>38</v>
      </c>
      <c r="G3" s="1281" t="s">
        <v>39</v>
      </c>
      <c r="H3" s="1249">
        <v>1</v>
      </c>
      <c r="I3" s="1284" t="s">
        <v>40</v>
      </c>
      <c r="J3" s="1284" t="s">
        <v>41</v>
      </c>
      <c r="K3" s="1290">
        <v>0</v>
      </c>
      <c r="L3" s="1334" t="s">
        <v>42</v>
      </c>
      <c r="M3" s="1213">
        <v>0.1</v>
      </c>
      <c r="N3" s="53" t="s">
        <v>43</v>
      </c>
      <c r="O3" s="101">
        <v>1</v>
      </c>
      <c r="P3" s="102">
        <v>1</v>
      </c>
      <c r="Q3" s="103">
        <v>1</v>
      </c>
      <c r="R3" s="104">
        <v>1</v>
      </c>
      <c r="S3" s="186">
        <f>SUM(O3:O3)*M3</f>
        <v>0.1</v>
      </c>
      <c r="T3" s="187">
        <f>SUM(P3:P3)*M3</f>
        <v>0.1</v>
      </c>
      <c r="U3" s="187">
        <f>SUM(Q3:Q3)*M3</f>
        <v>0.1</v>
      </c>
      <c r="V3" s="199">
        <f>SUM(R3:R3)*M3</f>
        <v>0.1</v>
      </c>
      <c r="W3" s="203">
        <f>MAX(S3:V3)</f>
        <v>0.1</v>
      </c>
      <c r="X3" s="322">
        <f>+S4+S6+S8+S10+S12</f>
        <v>0</v>
      </c>
      <c r="Y3" s="322">
        <f>+T4+T6+T8+T10+T12</f>
        <v>0</v>
      </c>
      <c r="Z3" s="322">
        <f>+U4+U6+U8+U10+U12</f>
        <v>0</v>
      </c>
      <c r="AA3" s="322">
        <f>+V4+V6+V8+V10+V12</f>
        <v>0</v>
      </c>
      <c r="AB3" s="325">
        <f>+W4+W6+W8+W10+W12</f>
        <v>0</v>
      </c>
      <c r="AC3" s="637" t="s">
        <v>44</v>
      </c>
      <c r="AD3" s="1203" t="s">
        <v>45</v>
      </c>
      <c r="AE3" s="255" t="str">
        <f>+IF(O4&gt;O3,"SUPERADA",IF(O4=O3,"EQUILIBRADA",IF(O4&lt;O3,"PARA MEJORAR")))</f>
        <v>PARA MEJORAR</v>
      </c>
      <c r="AF3" s="263" t="str">
        <f>IF(COUNTIF(AE3:AE12,"PARA MEJORAR")&gt;=1,"PARA MEJORAR","BIEN")</f>
        <v>PARA MEJORAR</v>
      </c>
      <c r="AG3" s="263" t="str">
        <f>IF(COUNTIF(AF3:AF60,"PARA MEJORAR")&gt;=1,"PARA MEJORAR","BIEN")</f>
        <v>PARA MEJORAR</v>
      </c>
      <c r="AH3" s="263" t="str">
        <f>IF(COUNTIF(AG3:AG110,"PARA MEJORAR")&gt;=1,"PARA MEJORAR","BIEN")</f>
        <v>PARA MEJORAR</v>
      </c>
      <c r="AI3" s="1360" t="s">
        <v>46</v>
      </c>
      <c r="AJ3" s="4" t="s">
        <v>47</v>
      </c>
      <c r="AK3" s="4" t="s">
        <v>48</v>
      </c>
      <c r="AL3" s="4" t="s">
        <v>47</v>
      </c>
      <c r="AM3" s="4" t="s">
        <v>48</v>
      </c>
      <c r="AN3" s="4" t="s">
        <v>47</v>
      </c>
      <c r="AO3" s="4" t="s">
        <v>48</v>
      </c>
      <c r="AP3" s="55"/>
    </row>
    <row r="4" spans="1:42" ht="40" customHeight="1" thickBot="1" x14ac:dyDescent="0.25">
      <c r="A4" s="1216"/>
      <c r="B4" s="1218"/>
      <c r="C4" s="1221"/>
      <c r="D4" s="1243"/>
      <c r="E4" s="1244"/>
      <c r="F4" s="1245"/>
      <c r="G4" s="1282"/>
      <c r="H4" s="1250"/>
      <c r="I4" s="1285"/>
      <c r="J4" s="1285"/>
      <c r="K4" s="1291"/>
      <c r="L4" s="1326"/>
      <c r="M4" s="1225"/>
      <c r="N4" s="51" t="s">
        <v>49</v>
      </c>
      <c r="O4" s="75">
        <v>0</v>
      </c>
      <c r="P4" s="76">
        <v>0</v>
      </c>
      <c r="Q4" s="76">
        <v>0</v>
      </c>
      <c r="R4" s="76">
        <v>0</v>
      </c>
      <c r="S4" s="189">
        <f>SUM(O4:O4)*M3</f>
        <v>0</v>
      </c>
      <c r="T4" s="190">
        <f>SUM(P4:P4)*M3</f>
        <v>0</v>
      </c>
      <c r="U4" s="190">
        <f>SUM(Q4:Q4)*M3</f>
        <v>0</v>
      </c>
      <c r="V4" s="200">
        <f>SUM(R4:R4)*M3</f>
        <v>0</v>
      </c>
      <c r="W4" s="204">
        <f>MAX(S4:V4)</f>
        <v>0</v>
      </c>
      <c r="X4" s="323"/>
      <c r="Y4" s="323"/>
      <c r="Z4" s="323"/>
      <c r="AA4" s="323"/>
      <c r="AB4" s="326"/>
      <c r="AC4" s="638"/>
      <c r="AD4" s="1237"/>
      <c r="AE4" s="256"/>
      <c r="AF4" s="264"/>
      <c r="AG4" s="264"/>
      <c r="AH4" s="264"/>
      <c r="AI4" s="1361"/>
      <c r="AJ4" s="5"/>
      <c r="AK4" s="6"/>
      <c r="AL4" s="6"/>
      <c r="AM4" s="6"/>
      <c r="AN4" s="6"/>
      <c r="AO4" s="7"/>
      <c r="AP4" s="55"/>
    </row>
    <row r="5" spans="1:42" ht="40" customHeight="1" x14ac:dyDescent="0.2">
      <c r="A5" s="1216"/>
      <c r="B5" s="1218"/>
      <c r="C5" s="1221"/>
      <c r="D5" s="1243"/>
      <c r="E5" s="1244"/>
      <c r="F5" s="1245"/>
      <c r="G5" s="1282"/>
      <c r="H5" s="1250"/>
      <c r="I5" s="1285"/>
      <c r="J5" s="1285"/>
      <c r="K5" s="1291"/>
      <c r="L5" s="1326" t="s">
        <v>50</v>
      </c>
      <c r="M5" s="1225">
        <v>0.1</v>
      </c>
      <c r="N5" s="53" t="s">
        <v>43</v>
      </c>
      <c r="O5" s="105">
        <v>1</v>
      </c>
      <c r="P5" s="106">
        <v>1</v>
      </c>
      <c r="Q5" s="107">
        <v>1</v>
      </c>
      <c r="R5" s="157">
        <v>1</v>
      </c>
      <c r="S5" s="192">
        <f t="shared" ref="S5" si="0">SUM(O5:O5)*M5</f>
        <v>0.1</v>
      </c>
      <c r="T5" s="193">
        <f t="shared" ref="T5" si="1">SUM(P5:P5)*M5</f>
        <v>0.1</v>
      </c>
      <c r="U5" s="193">
        <f t="shared" ref="U5" si="2">SUM(Q5:Q5)*M5</f>
        <v>0.1</v>
      </c>
      <c r="V5" s="201">
        <f t="shared" ref="V5" si="3">SUM(R5:R5)*M5</f>
        <v>0.1</v>
      </c>
      <c r="W5" s="205">
        <f t="shared" ref="W5:W28" si="4">MAX(S5:V5)</f>
        <v>0.1</v>
      </c>
      <c r="X5" s="320"/>
      <c r="Y5" s="323"/>
      <c r="Z5" s="323"/>
      <c r="AA5" s="323"/>
      <c r="AB5" s="326"/>
      <c r="AC5" s="638"/>
      <c r="AD5" s="1237"/>
      <c r="AE5" s="255" t="str">
        <f t="shared" ref="AE5" si="5">+IF(O6&gt;O5,"SUPERADA",IF(O6=O5,"EQUILIBRADA",IF(O6&lt;O5,"PARA MEJORAR")))</f>
        <v>PARA MEJORAR</v>
      </c>
      <c r="AF5" s="264"/>
      <c r="AG5" s="264"/>
      <c r="AH5" s="264"/>
      <c r="AI5" s="1361"/>
      <c r="AJ5" s="8"/>
      <c r="AK5" s="58"/>
      <c r="AL5" s="58"/>
      <c r="AM5" s="58"/>
      <c r="AN5" s="58"/>
      <c r="AO5" s="9"/>
      <c r="AP5" s="55"/>
    </row>
    <row r="6" spans="1:42" ht="40" customHeight="1" thickBot="1" x14ac:dyDescent="0.25">
      <c r="A6" s="1216"/>
      <c r="B6" s="1218"/>
      <c r="C6" s="1221"/>
      <c r="D6" s="1243"/>
      <c r="E6" s="1244"/>
      <c r="F6" s="1245"/>
      <c r="G6" s="1282"/>
      <c r="H6" s="1250"/>
      <c r="I6" s="1285"/>
      <c r="J6" s="1285"/>
      <c r="K6" s="1291"/>
      <c r="L6" s="1326"/>
      <c r="M6" s="1225"/>
      <c r="N6" s="51" t="s">
        <v>49</v>
      </c>
      <c r="O6" s="75">
        <v>0</v>
      </c>
      <c r="P6" s="76">
        <v>0</v>
      </c>
      <c r="Q6" s="76">
        <v>0</v>
      </c>
      <c r="R6" s="158">
        <v>0</v>
      </c>
      <c r="S6" s="189">
        <f t="shared" ref="S6" si="6">SUM(O6:O6)*M5</f>
        <v>0</v>
      </c>
      <c r="T6" s="190">
        <f t="shared" ref="T6" si="7">SUM(P6:P6)*M5</f>
        <v>0</v>
      </c>
      <c r="U6" s="190">
        <f t="shared" ref="U6" si="8">SUM(Q6:Q6)*M5</f>
        <v>0</v>
      </c>
      <c r="V6" s="200">
        <f t="shared" ref="V6" si="9">SUM(R6:R6)*M5</f>
        <v>0</v>
      </c>
      <c r="W6" s="204">
        <f t="shared" si="4"/>
        <v>0</v>
      </c>
      <c r="X6" s="320"/>
      <c r="Y6" s="323"/>
      <c r="Z6" s="323"/>
      <c r="AA6" s="323"/>
      <c r="AB6" s="326"/>
      <c r="AC6" s="638"/>
      <c r="AD6" s="1237"/>
      <c r="AE6" s="256"/>
      <c r="AF6" s="264"/>
      <c r="AG6" s="264"/>
      <c r="AH6" s="264"/>
      <c r="AI6" s="1361"/>
      <c r="AJ6" s="8"/>
      <c r="AK6" s="58"/>
      <c r="AL6" s="58"/>
      <c r="AM6" s="58"/>
      <c r="AN6" s="58"/>
      <c r="AO6" s="9"/>
      <c r="AP6" s="55"/>
    </row>
    <row r="7" spans="1:42" ht="40" customHeight="1" x14ac:dyDescent="0.2">
      <c r="A7" s="1216"/>
      <c r="B7" s="1218"/>
      <c r="C7" s="1221"/>
      <c r="D7" s="1243"/>
      <c r="E7" s="1244"/>
      <c r="F7" s="1245"/>
      <c r="G7" s="1282"/>
      <c r="H7" s="1250"/>
      <c r="I7" s="1285"/>
      <c r="J7" s="1285"/>
      <c r="K7" s="1291"/>
      <c r="L7" s="1326" t="s">
        <v>51</v>
      </c>
      <c r="M7" s="1225">
        <v>0.1</v>
      </c>
      <c r="N7" s="53" t="s">
        <v>43</v>
      </c>
      <c r="O7" s="105">
        <v>1</v>
      </c>
      <c r="P7" s="106">
        <v>1</v>
      </c>
      <c r="Q7" s="107">
        <v>1</v>
      </c>
      <c r="R7" s="157">
        <v>1</v>
      </c>
      <c r="S7" s="192">
        <f t="shared" ref="S7" si="10">SUM(O7:O7)*M7</f>
        <v>0.1</v>
      </c>
      <c r="T7" s="193">
        <f t="shared" ref="T7" si="11">SUM(P7:P7)*M7</f>
        <v>0.1</v>
      </c>
      <c r="U7" s="193">
        <f t="shared" ref="U7" si="12">SUM(Q7:Q7)*M7</f>
        <v>0.1</v>
      </c>
      <c r="V7" s="201">
        <f t="shared" ref="V7" si="13">SUM(R7:R7)*M7</f>
        <v>0.1</v>
      </c>
      <c r="W7" s="205">
        <f t="shared" si="4"/>
        <v>0.1</v>
      </c>
      <c r="X7" s="320"/>
      <c r="Y7" s="323"/>
      <c r="Z7" s="323"/>
      <c r="AA7" s="323"/>
      <c r="AB7" s="326"/>
      <c r="AC7" s="638"/>
      <c r="AD7" s="1237"/>
      <c r="AE7" s="255" t="str">
        <f t="shared" ref="AE7" si="14">+IF(O8&gt;O7,"SUPERADA",IF(O8=O7,"EQUILIBRADA",IF(O8&lt;O7,"PARA MEJORAR")))</f>
        <v>PARA MEJORAR</v>
      </c>
      <c r="AF7" s="264"/>
      <c r="AG7" s="264"/>
      <c r="AH7" s="264"/>
      <c r="AI7" s="1361"/>
      <c r="AJ7" s="8"/>
      <c r="AK7" s="58"/>
      <c r="AL7" s="58"/>
      <c r="AM7" s="58"/>
      <c r="AN7" s="58"/>
      <c r="AO7" s="9"/>
      <c r="AP7" s="55"/>
    </row>
    <row r="8" spans="1:42" ht="40" customHeight="1" thickBot="1" x14ac:dyDescent="0.25">
      <c r="A8" s="1216"/>
      <c r="B8" s="1218"/>
      <c r="C8" s="1221"/>
      <c r="D8" s="1243"/>
      <c r="E8" s="1244"/>
      <c r="F8" s="1245"/>
      <c r="G8" s="1282"/>
      <c r="H8" s="1250"/>
      <c r="I8" s="1285"/>
      <c r="J8" s="1285"/>
      <c r="K8" s="1291"/>
      <c r="L8" s="1326"/>
      <c r="M8" s="1225"/>
      <c r="N8" s="51" t="s">
        <v>49</v>
      </c>
      <c r="O8" s="75">
        <v>0</v>
      </c>
      <c r="P8" s="76">
        <v>0</v>
      </c>
      <c r="Q8" s="76">
        <v>0</v>
      </c>
      <c r="R8" s="158">
        <v>0</v>
      </c>
      <c r="S8" s="189">
        <f t="shared" ref="S8" si="15">SUM(O8:O8)*M7</f>
        <v>0</v>
      </c>
      <c r="T8" s="190">
        <f t="shared" ref="T8" si="16">SUM(P8:P8)*M7</f>
        <v>0</v>
      </c>
      <c r="U8" s="190">
        <f t="shared" ref="U8" si="17">SUM(Q8:Q8)*M7</f>
        <v>0</v>
      </c>
      <c r="V8" s="200">
        <f t="shared" ref="V8" si="18">SUM(R8:R8)*M7</f>
        <v>0</v>
      </c>
      <c r="W8" s="204">
        <f t="shared" si="4"/>
        <v>0</v>
      </c>
      <c r="X8" s="320"/>
      <c r="Y8" s="323"/>
      <c r="Z8" s="323"/>
      <c r="AA8" s="323"/>
      <c r="AB8" s="326"/>
      <c r="AC8" s="638"/>
      <c r="AD8" s="1237"/>
      <c r="AE8" s="256"/>
      <c r="AF8" s="264"/>
      <c r="AG8" s="264"/>
      <c r="AH8" s="264"/>
      <c r="AI8" s="1361"/>
      <c r="AJ8" s="8"/>
      <c r="AK8" s="58"/>
      <c r="AL8" s="58"/>
      <c r="AM8" s="58"/>
      <c r="AN8" s="58"/>
      <c r="AO8" s="9"/>
      <c r="AP8" s="55"/>
    </row>
    <row r="9" spans="1:42" ht="40" customHeight="1" x14ac:dyDescent="0.2">
      <c r="A9" s="1216"/>
      <c r="B9" s="1218"/>
      <c r="C9" s="1221"/>
      <c r="D9" s="1243"/>
      <c r="E9" s="1244"/>
      <c r="F9" s="1245"/>
      <c r="G9" s="1282"/>
      <c r="H9" s="1250"/>
      <c r="I9" s="1285"/>
      <c r="J9" s="1285"/>
      <c r="K9" s="1291"/>
      <c r="L9" s="1326" t="s">
        <v>52</v>
      </c>
      <c r="M9" s="1225">
        <v>0.5</v>
      </c>
      <c r="N9" s="53" t="s">
        <v>43</v>
      </c>
      <c r="O9" s="105">
        <v>0</v>
      </c>
      <c r="P9" s="106">
        <v>0.35</v>
      </c>
      <c r="Q9" s="107">
        <v>0.7</v>
      </c>
      <c r="R9" s="157">
        <v>1</v>
      </c>
      <c r="S9" s="192">
        <f t="shared" ref="S9" si="19">SUM(O9:O9)*M9</f>
        <v>0</v>
      </c>
      <c r="T9" s="193">
        <f t="shared" ref="T9" si="20">SUM(P9:P9)*M9</f>
        <v>0.17499999999999999</v>
      </c>
      <c r="U9" s="193">
        <f t="shared" ref="U9" si="21">SUM(Q9:Q9)*M9</f>
        <v>0.35</v>
      </c>
      <c r="V9" s="201">
        <f t="shared" ref="V9" si="22">SUM(R9:R9)*M9</f>
        <v>0.5</v>
      </c>
      <c r="W9" s="205">
        <f t="shared" si="4"/>
        <v>0.5</v>
      </c>
      <c r="X9" s="320"/>
      <c r="Y9" s="323"/>
      <c r="Z9" s="323"/>
      <c r="AA9" s="323"/>
      <c r="AB9" s="326"/>
      <c r="AC9" s="638"/>
      <c r="AD9" s="1237"/>
      <c r="AE9" s="255" t="str">
        <f t="shared" ref="AE9" si="23">+IF(O10&gt;O9,"SUPERADA",IF(O10=O9,"EQUILIBRADA",IF(O10&lt;O9,"PARA MEJORAR")))</f>
        <v>EQUILIBRADA</v>
      </c>
      <c r="AF9" s="264"/>
      <c r="AG9" s="264"/>
      <c r="AH9" s="264"/>
      <c r="AI9" s="1361"/>
      <c r="AJ9" s="10"/>
      <c r="AK9" s="59"/>
      <c r="AL9" s="59"/>
      <c r="AM9" s="59"/>
      <c r="AN9" s="59"/>
      <c r="AO9" s="11"/>
      <c r="AP9" s="55"/>
    </row>
    <row r="10" spans="1:42" ht="40" customHeight="1" thickBot="1" x14ac:dyDescent="0.25">
      <c r="A10" s="1216"/>
      <c r="B10" s="1218"/>
      <c r="C10" s="1221"/>
      <c r="D10" s="1243"/>
      <c r="E10" s="1244"/>
      <c r="F10" s="1245"/>
      <c r="G10" s="1282"/>
      <c r="H10" s="1250"/>
      <c r="I10" s="1285"/>
      <c r="J10" s="1285"/>
      <c r="K10" s="1291"/>
      <c r="L10" s="1326"/>
      <c r="M10" s="1225"/>
      <c r="N10" s="51" t="s">
        <v>49</v>
      </c>
      <c r="O10" s="75">
        <v>0</v>
      </c>
      <c r="P10" s="76">
        <v>0</v>
      </c>
      <c r="Q10" s="76">
        <v>0</v>
      </c>
      <c r="R10" s="158">
        <v>0</v>
      </c>
      <c r="S10" s="189">
        <f t="shared" ref="S10" si="24">SUM(O10:O10)*M9</f>
        <v>0</v>
      </c>
      <c r="T10" s="190">
        <f t="shared" ref="T10" si="25">SUM(P10:P10)*M9</f>
        <v>0</v>
      </c>
      <c r="U10" s="190">
        <f t="shared" ref="U10" si="26">SUM(Q10:Q10)*M9</f>
        <v>0</v>
      </c>
      <c r="V10" s="200">
        <f t="shared" ref="V10" si="27">SUM(R10:R10)*M9</f>
        <v>0</v>
      </c>
      <c r="W10" s="204">
        <f t="shared" si="4"/>
        <v>0</v>
      </c>
      <c r="X10" s="320"/>
      <c r="Y10" s="323"/>
      <c r="Z10" s="323"/>
      <c r="AA10" s="323"/>
      <c r="AB10" s="326"/>
      <c r="AC10" s="638"/>
      <c r="AD10" s="1237"/>
      <c r="AE10" s="256"/>
      <c r="AF10" s="264"/>
      <c r="AG10" s="264"/>
      <c r="AH10" s="264"/>
      <c r="AI10" s="1361"/>
      <c r="AJ10" s="10"/>
      <c r="AK10" s="59"/>
      <c r="AL10" s="59"/>
      <c r="AM10" s="59"/>
      <c r="AN10" s="59"/>
      <c r="AO10" s="11"/>
      <c r="AP10" s="55"/>
    </row>
    <row r="11" spans="1:42" ht="40" customHeight="1" x14ac:dyDescent="0.2">
      <c r="A11" s="1216"/>
      <c r="B11" s="1218"/>
      <c r="C11" s="1221"/>
      <c r="D11" s="1243"/>
      <c r="E11" s="1244"/>
      <c r="F11" s="1245"/>
      <c r="G11" s="1282"/>
      <c r="H11" s="1250"/>
      <c r="I11" s="1285"/>
      <c r="J11" s="1285"/>
      <c r="K11" s="1291"/>
      <c r="L11" s="1326" t="s">
        <v>53</v>
      </c>
      <c r="M11" s="1225">
        <v>0.2</v>
      </c>
      <c r="N11" s="53" t="s">
        <v>43</v>
      </c>
      <c r="O11" s="105">
        <v>0</v>
      </c>
      <c r="P11" s="106">
        <v>0.25</v>
      </c>
      <c r="Q11" s="107">
        <v>0.6</v>
      </c>
      <c r="R11" s="157">
        <v>1</v>
      </c>
      <c r="S11" s="192">
        <f t="shared" ref="S11" si="28">SUM(O11:O11)*M11</f>
        <v>0</v>
      </c>
      <c r="T11" s="193">
        <f t="shared" ref="T11" si="29">SUM(P11:P11)*M11</f>
        <v>0.05</v>
      </c>
      <c r="U11" s="193">
        <f t="shared" ref="U11" si="30">SUM(Q11:Q11)*M11</f>
        <v>0.12</v>
      </c>
      <c r="V11" s="201">
        <f t="shared" ref="V11" si="31">SUM(R11:R11)*M11</f>
        <v>0.2</v>
      </c>
      <c r="W11" s="205">
        <f t="shared" si="4"/>
        <v>0.2</v>
      </c>
      <c r="X11" s="320"/>
      <c r="Y11" s="323"/>
      <c r="Z11" s="323"/>
      <c r="AA11" s="323"/>
      <c r="AB11" s="326"/>
      <c r="AC11" s="638"/>
      <c r="AD11" s="1237"/>
      <c r="AE11" s="255" t="str">
        <f t="shared" ref="AE11:AE73" si="32">+IF(O12&gt;O11,"SUPERADA",IF(O12=O11,"EQUILIBRADA",IF(O12&lt;O11,"PARA MEJORAR")))</f>
        <v>EQUILIBRADA</v>
      </c>
      <c r="AF11" s="264"/>
      <c r="AG11" s="264"/>
      <c r="AH11" s="264"/>
      <c r="AI11" s="1361"/>
      <c r="AJ11" s="10"/>
      <c r="AK11" s="59"/>
      <c r="AL11" s="59"/>
      <c r="AM11" s="59"/>
      <c r="AN11" s="59"/>
      <c r="AO11" s="11"/>
      <c r="AP11" s="55"/>
    </row>
    <row r="12" spans="1:42" ht="40" customHeight="1" thickBot="1" x14ac:dyDescent="0.25">
      <c r="A12" s="1216"/>
      <c r="B12" s="1218"/>
      <c r="C12" s="1221"/>
      <c r="D12" s="1243"/>
      <c r="E12" s="1244"/>
      <c r="F12" s="1245"/>
      <c r="G12" s="1283"/>
      <c r="H12" s="1259"/>
      <c r="I12" s="1286"/>
      <c r="J12" s="1286"/>
      <c r="K12" s="1292"/>
      <c r="L12" s="1327"/>
      <c r="M12" s="1214"/>
      <c r="N12" s="51" t="s">
        <v>49</v>
      </c>
      <c r="O12" s="77">
        <v>0</v>
      </c>
      <c r="P12" s="78">
        <v>0</v>
      </c>
      <c r="Q12" s="78">
        <v>0</v>
      </c>
      <c r="R12" s="159">
        <v>0</v>
      </c>
      <c r="S12" s="195">
        <f t="shared" ref="S12" si="33">SUM(O12:O12)*M11</f>
        <v>0</v>
      </c>
      <c r="T12" s="196">
        <f t="shared" ref="T12" si="34">SUM(P12:P12)*M11</f>
        <v>0</v>
      </c>
      <c r="U12" s="196">
        <f t="shared" ref="U12" si="35">SUM(Q12:Q12)*M11</f>
        <v>0</v>
      </c>
      <c r="V12" s="202">
        <f t="shared" ref="V12" si="36">SUM(R12:R12)*M11</f>
        <v>0</v>
      </c>
      <c r="W12" s="206">
        <f t="shared" si="4"/>
        <v>0</v>
      </c>
      <c r="X12" s="320"/>
      <c r="Y12" s="323"/>
      <c r="Z12" s="323"/>
      <c r="AA12" s="323"/>
      <c r="AB12" s="326"/>
      <c r="AC12" s="638"/>
      <c r="AD12" s="1204"/>
      <c r="AE12" s="256"/>
      <c r="AF12" s="265"/>
      <c r="AG12" s="264"/>
      <c r="AH12" s="264"/>
      <c r="AI12" s="1361"/>
      <c r="AJ12" s="10"/>
      <c r="AK12" s="59"/>
      <c r="AL12" s="59"/>
      <c r="AM12" s="59"/>
      <c r="AN12" s="59"/>
      <c r="AO12" s="11"/>
      <c r="AP12" s="55"/>
    </row>
    <row r="13" spans="1:42" ht="40" customHeight="1" x14ac:dyDescent="0.2">
      <c r="A13" s="1216"/>
      <c r="B13" s="1218"/>
      <c r="C13" s="1221"/>
      <c r="D13" s="1243"/>
      <c r="E13" s="1244"/>
      <c r="F13" s="1245"/>
      <c r="G13" s="1281" t="s">
        <v>54</v>
      </c>
      <c r="H13" s="1249">
        <v>2</v>
      </c>
      <c r="I13" s="1284" t="s">
        <v>55</v>
      </c>
      <c r="J13" s="1287" t="s">
        <v>56</v>
      </c>
      <c r="K13" s="1290">
        <v>0</v>
      </c>
      <c r="L13" s="1211" t="s">
        <v>57</v>
      </c>
      <c r="M13" s="1213">
        <v>0.2</v>
      </c>
      <c r="N13" s="53" t="s">
        <v>43</v>
      </c>
      <c r="O13" s="101">
        <v>0.9</v>
      </c>
      <c r="P13" s="102">
        <v>1</v>
      </c>
      <c r="Q13" s="103">
        <v>1</v>
      </c>
      <c r="R13" s="160">
        <v>1</v>
      </c>
      <c r="S13" s="186">
        <f t="shared" ref="S13" si="37">SUM(O13:O13)*M13</f>
        <v>0.18000000000000002</v>
      </c>
      <c r="T13" s="187">
        <f t="shared" ref="T13" si="38">SUM(P13:P13)*M13</f>
        <v>0.2</v>
      </c>
      <c r="U13" s="187">
        <f t="shared" ref="U13" si="39">SUM(Q13:Q13)*M13</f>
        <v>0.2</v>
      </c>
      <c r="V13" s="199">
        <f t="shared" ref="V13" si="40">SUM(R13:R13)*M13</f>
        <v>0.2</v>
      </c>
      <c r="W13" s="203">
        <f t="shared" si="4"/>
        <v>0.2</v>
      </c>
      <c r="X13" s="319">
        <f>+S14+S16+S18+S20+S22+S24</f>
        <v>0</v>
      </c>
      <c r="Y13" s="322">
        <f>+T14+T16+T18+T20+T22+T24</f>
        <v>0</v>
      </c>
      <c r="Z13" s="322">
        <f>+U14+U16+U18+U20+U22+U24</f>
        <v>0</v>
      </c>
      <c r="AA13" s="322">
        <f>+V14+V16+V18+V20+V22+V24</f>
        <v>0</v>
      </c>
      <c r="AB13" s="325">
        <f>+W14+W16+W18+W20+W22+W24</f>
        <v>0</v>
      </c>
      <c r="AC13" s="638"/>
      <c r="AD13" s="1203" t="s">
        <v>58</v>
      </c>
      <c r="AE13" s="255" t="str">
        <f t="shared" si="32"/>
        <v>PARA MEJORAR</v>
      </c>
      <c r="AF13" s="263" t="str">
        <f>IF(COUNTIF(AE13:AE24,"PARA MEJORAR")&gt;=1,"PARA MEJORAR","BIEN")</f>
        <v>PARA MEJORAR</v>
      </c>
      <c r="AG13" s="264"/>
      <c r="AH13" s="264"/>
      <c r="AI13" s="1361"/>
      <c r="AJ13" s="5"/>
      <c r="AK13" s="6"/>
      <c r="AL13" s="6"/>
      <c r="AM13" s="6"/>
      <c r="AN13" s="6"/>
      <c r="AO13" s="7"/>
      <c r="AP13" s="55"/>
    </row>
    <row r="14" spans="1:42" ht="40" customHeight="1" thickBot="1" x14ac:dyDescent="0.25">
      <c r="A14" s="1216"/>
      <c r="B14" s="1218"/>
      <c r="C14" s="1221"/>
      <c r="D14" s="1243"/>
      <c r="E14" s="1244"/>
      <c r="F14" s="1245"/>
      <c r="G14" s="1282"/>
      <c r="H14" s="1250"/>
      <c r="I14" s="1285"/>
      <c r="J14" s="1288"/>
      <c r="K14" s="1291"/>
      <c r="L14" s="1295"/>
      <c r="M14" s="1225"/>
      <c r="N14" s="51" t="s">
        <v>49</v>
      </c>
      <c r="O14" s="75">
        <v>0</v>
      </c>
      <c r="P14" s="76">
        <v>0</v>
      </c>
      <c r="Q14" s="76">
        <v>0</v>
      </c>
      <c r="R14" s="158">
        <v>0</v>
      </c>
      <c r="S14" s="189">
        <f t="shared" ref="S14" si="41">SUM(O14:O14)*M13</f>
        <v>0</v>
      </c>
      <c r="T14" s="190">
        <f t="shared" ref="T14" si="42">SUM(P14:P14)*M13</f>
        <v>0</v>
      </c>
      <c r="U14" s="190">
        <f t="shared" ref="U14" si="43">SUM(Q14:Q14)*M13</f>
        <v>0</v>
      </c>
      <c r="V14" s="200">
        <f t="shared" ref="V14" si="44">SUM(R14:R14)*M13</f>
        <v>0</v>
      </c>
      <c r="W14" s="204">
        <f t="shared" si="4"/>
        <v>0</v>
      </c>
      <c r="X14" s="320"/>
      <c r="Y14" s="323"/>
      <c r="Z14" s="323"/>
      <c r="AA14" s="323"/>
      <c r="AB14" s="326"/>
      <c r="AC14" s="638"/>
      <c r="AD14" s="1237"/>
      <c r="AE14" s="256"/>
      <c r="AF14" s="264"/>
      <c r="AG14" s="264"/>
      <c r="AH14" s="264"/>
      <c r="AI14" s="1361"/>
      <c r="AJ14" s="10"/>
      <c r="AK14" s="59"/>
      <c r="AL14" s="59"/>
      <c r="AM14" s="59"/>
      <c r="AN14" s="59"/>
      <c r="AO14" s="11"/>
      <c r="AP14" s="55"/>
    </row>
    <row r="15" spans="1:42" ht="40" customHeight="1" x14ac:dyDescent="0.2">
      <c r="A15" s="1216"/>
      <c r="B15" s="1218"/>
      <c r="C15" s="1221"/>
      <c r="D15" s="1243"/>
      <c r="E15" s="1244"/>
      <c r="F15" s="1245"/>
      <c r="G15" s="1282"/>
      <c r="H15" s="1250"/>
      <c r="I15" s="1285"/>
      <c r="J15" s="1288"/>
      <c r="K15" s="1291"/>
      <c r="L15" s="1295" t="s">
        <v>59</v>
      </c>
      <c r="M15" s="1225">
        <v>0.1</v>
      </c>
      <c r="N15" s="53" t="s">
        <v>43</v>
      </c>
      <c r="O15" s="105">
        <v>0.7</v>
      </c>
      <c r="P15" s="106">
        <v>1</v>
      </c>
      <c r="Q15" s="107">
        <v>1</v>
      </c>
      <c r="R15" s="157">
        <v>1</v>
      </c>
      <c r="S15" s="192">
        <f t="shared" ref="S15" si="45">SUM(O15:O15)*M15</f>
        <v>6.9999999999999993E-2</v>
      </c>
      <c r="T15" s="193">
        <f t="shared" ref="T15" si="46">SUM(P15:P15)*M15</f>
        <v>0.1</v>
      </c>
      <c r="U15" s="193">
        <f t="shared" ref="U15" si="47">SUM(Q15:Q15)*M15</f>
        <v>0.1</v>
      </c>
      <c r="V15" s="201">
        <f t="shared" ref="V15" si="48">SUM(R15:R15)*M15</f>
        <v>0.1</v>
      </c>
      <c r="W15" s="205">
        <f t="shared" si="4"/>
        <v>0.1</v>
      </c>
      <c r="X15" s="320"/>
      <c r="Y15" s="323"/>
      <c r="Z15" s="323"/>
      <c r="AA15" s="323"/>
      <c r="AB15" s="326"/>
      <c r="AC15" s="638"/>
      <c r="AD15" s="1237"/>
      <c r="AE15" s="255" t="str">
        <f t="shared" si="32"/>
        <v>PARA MEJORAR</v>
      </c>
      <c r="AF15" s="264"/>
      <c r="AG15" s="264"/>
      <c r="AH15" s="264"/>
      <c r="AI15" s="1361"/>
      <c r="AJ15" s="10"/>
      <c r="AK15" s="59"/>
      <c r="AL15" s="59"/>
      <c r="AM15" s="59"/>
      <c r="AN15" s="59"/>
      <c r="AO15" s="11"/>
      <c r="AP15" s="55"/>
    </row>
    <row r="16" spans="1:42" ht="40" customHeight="1" thickBot="1" x14ac:dyDescent="0.25">
      <c r="A16" s="1216"/>
      <c r="B16" s="1218"/>
      <c r="C16" s="1221"/>
      <c r="D16" s="1243"/>
      <c r="E16" s="1244"/>
      <c r="F16" s="1245"/>
      <c r="G16" s="1282"/>
      <c r="H16" s="1250"/>
      <c r="I16" s="1285"/>
      <c r="J16" s="1288"/>
      <c r="K16" s="1291"/>
      <c r="L16" s="1295"/>
      <c r="M16" s="1225"/>
      <c r="N16" s="51" t="s">
        <v>49</v>
      </c>
      <c r="O16" s="75">
        <v>0</v>
      </c>
      <c r="P16" s="76">
        <v>0</v>
      </c>
      <c r="Q16" s="76">
        <v>0</v>
      </c>
      <c r="R16" s="158">
        <v>0</v>
      </c>
      <c r="S16" s="189">
        <f t="shared" ref="S16" si="49">SUM(O16:O16)*M15</f>
        <v>0</v>
      </c>
      <c r="T16" s="190">
        <f t="shared" ref="T16" si="50">SUM(P16:P16)*M15</f>
        <v>0</v>
      </c>
      <c r="U16" s="190">
        <f t="shared" ref="U16" si="51">SUM(Q16:Q16)*M15</f>
        <v>0</v>
      </c>
      <c r="V16" s="200">
        <f t="shared" ref="V16" si="52">SUM(R16:R16)*M15</f>
        <v>0</v>
      </c>
      <c r="W16" s="204">
        <f t="shared" si="4"/>
        <v>0</v>
      </c>
      <c r="X16" s="320"/>
      <c r="Y16" s="323"/>
      <c r="Z16" s="323"/>
      <c r="AA16" s="323"/>
      <c r="AB16" s="326"/>
      <c r="AC16" s="638"/>
      <c r="AD16" s="1237"/>
      <c r="AE16" s="256"/>
      <c r="AF16" s="264"/>
      <c r="AG16" s="264"/>
      <c r="AH16" s="264"/>
      <c r="AI16" s="1361"/>
      <c r="AJ16" s="10"/>
      <c r="AK16" s="59"/>
      <c r="AL16" s="59"/>
      <c r="AM16" s="59"/>
      <c r="AN16" s="59"/>
      <c r="AO16" s="11"/>
      <c r="AP16" s="55"/>
    </row>
    <row r="17" spans="1:42" ht="40" customHeight="1" x14ac:dyDescent="0.2">
      <c r="A17" s="1216"/>
      <c r="B17" s="1218"/>
      <c r="C17" s="1221"/>
      <c r="D17" s="1243"/>
      <c r="E17" s="1244"/>
      <c r="F17" s="1245"/>
      <c r="G17" s="1282"/>
      <c r="H17" s="1250"/>
      <c r="I17" s="1285"/>
      <c r="J17" s="1288"/>
      <c r="K17" s="1291"/>
      <c r="L17" s="1295" t="s">
        <v>60</v>
      </c>
      <c r="M17" s="1225">
        <v>0.2</v>
      </c>
      <c r="N17" s="53" t="s">
        <v>43</v>
      </c>
      <c r="O17" s="105">
        <v>0</v>
      </c>
      <c r="P17" s="106">
        <v>0.5</v>
      </c>
      <c r="Q17" s="107">
        <v>1</v>
      </c>
      <c r="R17" s="157">
        <v>1</v>
      </c>
      <c r="S17" s="192">
        <f t="shared" ref="S17" si="53">SUM(O17:O17)*M17</f>
        <v>0</v>
      </c>
      <c r="T17" s="193">
        <f t="shared" ref="T17" si="54">SUM(P17:P17)*M17</f>
        <v>0.1</v>
      </c>
      <c r="U17" s="193">
        <f t="shared" ref="U17" si="55">SUM(Q17:Q17)*M17</f>
        <v>0.2</v>
      </c>
      <c r="V17" s="201">
        <f t="shared" ref="V17" si="56">SUM(R17:R17)*M17</f>
        <v>0.2</v>
      </c>
      <c r="W17" s="205">
        <f t="shared" si="4"/>
        <v>0.2</v>
      </c>
      <c r="X17" s="320"/>
      <c r="Y17" s="323"/>
      <c r="Z17" s="323"/>
      <c r="AA17" s="323"/>
      <c r="AB17" s="326"/>
      <c r="AC17" s="638"/>
      <c r="AD17" s="1237"/>
      <c r="AE17" s="255" t="str">
        <f t="shared" si="32"/>
        <v>EQUILIBRADA</v>
      </c>
      <c r="AF17" s="264"/>
      <c r="AG17" s="264"/>
      <c r="AH17" s="264"/>
      <c r="AI17" s="1361"/>
      <c r="AJ17" s="10"/>
      <c r="AK17" s="59"/>
      <c r="AL17" s="59"/>
      <c r="AM17" s="59"/>
      <c r="AN17" s="59"/>
      <c r="AO17" s="11"/>
      <c r="AP17" s="55"/>
    </row>
    <row r="18" spans="1:42" ht="40" customHeight="1" thickBot="1" x14ac:dyDescent="0.25">
      <c r="A18" s="1216"/>
      <c r="B18" s="1218"/>
      <c r="C18" s="1221"/>
      <c r="D18" s="1243"/>
      <c r="E18" s="1244"/>
      <c r="F18" s="1245"/>
      <c r="G18" s="1282"/>
      <c r="H18" s="1250"/>
      <c r="I18" s="1285"/>
      <c r="J18" s="1288"/>
      <c r="K18" s="1291"/>
      <c r="L18" s="1295"/>
      <c r="M18" s="1225"/>
      <c r="N18" s="51" t="s">
        <v>49</v>
      </c>
      <c r="O18" s="75">
        <v>0</v>
      </c>
      <c r="P18" s="76">
        <v>0</v>
      </c>
      <c r="Q18" s="76">
        <v>0</v>
      </c>
      <c r="R18" s="158">
        <v>0</v>
      </c>
      <c r="S18" s="189">
        <f t="shared" ref="S18" si="57">SUM(O18:O18)*M17</f>
        <v>0</v>
      </c>
      <c r="T18" s="190">
        <f t="shared" ref="T18" si="58">SUM(P18:P18)*M17</f>
        <v>0</v>
      </c>
      <c r="U18" s="190">
        <f t="shared" ref="U18" si="59">SUM(Q18:Q18)*M17</f>
        <v>0</v>
      </c>
      <c r="V18" s="200">
        <f t="shared" ref="V18" si="60">SUM(R18:R18)*M17</f>
        <v>0</v>
      </c>
      <c r="W18" s="204">
        <f t="shared" si="4"/>
        <v>0</v>
      </c>
      <c r="X18" s="320"/>
      <c r="Y18" s="323"/>
      <c r="Z18" s="323"/>
      <c r="AA18" s="323"/>
      <c r="AB18" s="326"/>
      <c r="AC18" s="638"/>
      <c r="AD18" s="1237"/>
      <c r="AE18" s="256"/>
      <c r="AF18" s="264"/>
      <c r="AG18" s="264"/>
      <c r="AH18" s="264"/>
      <c r="AI18" s="1361"/>
      <c r="AJ18" s="10"/>
      <c r="AK18" s="59"/>
      <c r="AL18" s="59"/>
      <c r="AM18" s="59"/>
      <c r="AN18" s="59"/>
      <c r="AO18" s="11"/>
      <c r="AP18" s="55"/>
    </row>
    <row r="19" spans="1:42" ht="40" customHeight="1" x14ac:dyDescent="0.2">
      <c r="A19" s="1216"/>
      <c r="B19" s="1218"/>
      <c r="C19" s="1221"/>
      <c r="D19" s="1243"/>
      <c r="E19" s="1244"/>
      <c r="F19" s="1245"/>
      <c r="G19" s="1282"/>
      <c r="H19" s="1250"/>
      <c r="I19" s="1285"/>
      <c r="J19" s="1288"/>
      <c r="K19" s="1291"/>
      <c r="L19" s="1295" t="s">
        <v>61</v>
      </c>
      <c r="M19" s="1225">
        <v>0.1</v>
      </c>
      <c r="N19" s="53" t="s">
        <v>43</v>
      </c>
      <c r="O19" s="105">
        <v>0</v>
      </c>
      <c r="P19" s="106">
        <v>0.7</v>
      </c>
      <c r="Q19" s="107">
        <v>1</v>
      </c>
      <c r="R19" s="157">
        <v>1</v>
      </c>
      <c r="S19" s="192">
        <f t="shared" ref="S19" si="61">SUM(O19:O19)*M19</f>
        <v>0</v>
      </c>
      <c r="T19" s="193">
        <f t="shared" ref="T19" si="62">SUM(P19:P19)*M19</f>
        <v>6.9999999999999993E-2</v>
      </c>
      <c r="U19" s="193">
        <f t="shared" ref="U19" si="63">SUM(Q19:Q19)*M19</f>
        <v>0.1</v>
      </c>
      <c r="V19" s="201">
        <f t="shared" ref="V19" si="64">SUM(R19:R19)*M19</f>
        <v>0.1</v>
      </c>
      <c r="W19" s="205">
        <f t="shared" si="4"/>
        <v>0.1</v>
      </c>
      <c r="X19" s="320"/>
      <c r="Y19" s="323"/>
      <c r="Z19" s="323"/>
      <c r="AA19" s="323"/>
      <c r="AB19" s="326"/>
      <c r="AC19" s="638"/>
      <c r="AD19" s="1237"/>
      <c r="AE19" s="255" t="str">
        <f t="shared" si="32"/>
        <v>EQUILIBRADA</v>
      </c>
      <c r="AF19" s="264"/>
      <c r="AG19" s="264"/>
      <c r="AH19" s="264"/>
      <c r="AI19" s="1361"/>
      <c r="AJ19" s="10"/>
      <c r="AK19" s="59"/>
      <c r="AL19" s="59"/>
      <c r="AM19" s="59"/>
      <c r="AN19" s="59"/>
      <c r="AO19" s="11"/>
      <c r="AP19" s="55"/>
    </row>
    <row r="20" spans="1:42" ht="40" customHeight="1" thickBot="1" x14ac:dyDescent="0.25">
      <c r="A20" s="1216"/>
      <c r="B20" s="1218"/>
      <c r="C20" s="1221"/>
      <c r="D20" s="1243"/>
      <c r="E20" s="1244"/>
      <c r="F20" s="1245"/>
      <c r="G20" s="1282"/>
      <c r="H20" s="1250"/>
      <c r="I20" s="1285"/>
      <c r="J20" s="1288"/>
      <c r="K20" s="1291"/>
      <c r="L20" s="1295"/>
      <c r="M20" s="1225"/>
      <c r="N20" s="51" t="s">
        <v>49</v>
      </c>
      <c r="O20" s="75">
        <v>0</v>
      </c>
      <c r="P20" s="76">
        <v>0</v>
      </c>
      <c r="Q20" s="76">
        <v>0</v>
      </c>
      <c r="R20" s="158">
        <v>0</v>
      </c>
      <c r="S20" s="189">
        <f t="shared" ref="S20" si="65">SUM(O20:O20)*M19</f>
        <v>0</v>
      </c>
      <c r="T20" s="190">
        <f t="shared" ref="T20" si="66">SUM(P20:P20)*M19</f>
        <v>0</v>
      </c>
      <c r="U20" s="190">
        <f t="shared" ref="U20" si="67">SUM(Q20:Q20)*M19</f>
        <v>0</v>
      </c>
      <c r="V20" s="200">
        <f t="shared" ref="V20" si="68">SUM(R20:R20)*M19</f>
        <v>0</v>
      </c>
      <c r="W20" s="204">
        <f t="shared" si="4"/>
        <v>0</v>
      </c>
      <c r="X20" s="320"/>
      <c r="Y20" s="323"/>
      <c r="Z20" s="323"/>
      <c r="AA20" s="323"/>
      <c r="AB20" s="326"/>
      <c r="AC20" s="638"/>
      <c r="AD20" s="1237"/>
      <c r="AE20" s="256"/>
      <c r="AF20" s="264"/>
      <c r="AG20" s="264"/>
      <c r="AH20" s="264"/>
      <c r="AI20" s="1361"/>
      <c r="AJ20" s="10"/>
      <c r="AK20" s="59"/>
      <c r="AL20" s="59"/>
      <c r="AM20" s="59"/>
      <c r="AN20" s="59"/>
      <c r="AO20" s="11"/>
      <c r="AP20" s="55"/>
    </row>
    <row r="21" spans="1:42" ht="40" customHeight="1" x14ac:dyDescent="0.2">
      <c r="A21" s="1216"/>
      <c r="B21" s="1218"/>
      <c r="C21" s="1221"/>
      <c r="D21" s="1243"/>
      <c r="E21" s="1244"/>
      <c r="F21" s="1245"/>
      <c r="G21" s="1282"/>
      <c r="H21" s="1250"/>
      <c r="I21" s="1285"/>
      <c r="J21" s="1288"/>
      <c r="K21" s="1291"/>
      <c r="L21" s="1295" t="s">
        <v>62</v>
      </c>
      <c r="M21" s="1225">
        <v>0.3</v>
      </c>
      <c r="N21" s="53" t="s">
        <v>43</v>
      </c>
      <c r="O21" s="105">
        <v>0</v>
      </c>
      <c r="P21" s="106">
        <v>0</v>
      </c>
      <c r="Q21" s="107">
        <v>0.8</v>
      </c>
      <c r="R21" s="157">
        <v>1</v>
      </c>
      <c r="S21" s="192">
        <f t="shared" ref="S21" si="69">SUM(O21:O21)*M21</f>
        <v>0</v>
      </c>
      <c r="T21" s="193">
        <f t="shared" ref="T21" si="70">SUM(P21:P21)*M21</f>
        <v>0</v>
      </c>
      <c r="U21" s="193">
        <f t="shared" ref="U21" si="71">SUM(Q21:Q21)*M21</f>
        <v>0.24</v>
      </c>
      <c r="V21" s="201">
        <f t="shared" ref="V21" si="72">SUM(R21:R21)*M21</f>
        <v>0.3</v>
      </c>
      <c r="W21" s="205">
        <f t="shared" si="4"/>
        <v>0.3</v>
      </c>
      <c r="X21" s="320"/>
      <c r="Y21" s="323"/>
      <c r="Z21" s="323"/>
      <c r="AA21" s="323"/>
      <c r="AB21" s="326"/>
      <c r="AC21" s="638"/>
      <c r="AD21" s="1237"/>
      <c r="AE21" s="255" t="str">
        <f t="shared" si="32"/>
        <v>EQUILIBRADA</v>
      </c>
      <c r="AF21" s="264"/>
      <c r="AG21" s="264"/>
      <c r="AH21" s="264"/>
      <c r="AI21" s="1361"/>
      <c r="AJ21" s="10"/>
      <c r="AK21" s="59"/>
      <c r="AL21" s="59"/>
      <c r="AM21" s="59"/>
      <c r="AN21" s="59"/>
      <c r="AO21" s="11"/>
      <c r="AP21" s="55"/>
    </row>
    <row r="22" spans="1:42" ht="40" customHeight="1" thickBot="1" x14ac:dyDescent="0.25">
      <c r="A22" s="1216"/>
      <c r="B22" s="1218"/>
      <c r="C22" s="1221"/>
      <c r="D22" s="1243"/>
      <c r="E22" s="1244"/>
      <c r="F22" s="1245"/>
      <c r="G22" s="1282"/>
      <c r="H22" s="1250"/>
      <c r="I22" s="1285"/>
      <c r="J22" s="1288"/>
      <c r="K22" s="1291"/>
      <c r="L22" s="1295"/>
      <c r="M22" s="1225"/>
      <c r="N22" s="51" t="s">
        <v>49</v>
      </c>
      <c r="O22" s="75">
        <v>0</v>
      </c>
      <c r="P22" s="76">
        <v>0</v>
      </c>
      <c r="Q22" s="76">
        <v>0</v>
      </c>
      <c r="R22" s="158">
        <v>0</v>
      </c>
      <c r="S22" s="189">
        <f t="shared" ref="S22" si="73">SUM(O22:O22)*M21</f>
        <v>0</v>
      </c>
      <c r="T22" s="190">
        <f t="shared" ref="T22" si="74">SUM(P22:P22)*M21</f>
        <v>0</v>
      </c>
      <c r="U22" s="190">
        <f t="shared" ref="U22" si="75">SUM(Q22:Q22)*M21</f>
        <v>0</v>
      </c>
      <c r="V22" s="200">
        <f t="shared" ref="V22" si="76">SUM(R22:R22)*M21</f>
        <v>0</v>
      </c>
      <c r="W22" s="204">
        <f t="shared" si="4"/>
        <v>0</v>
      </c>
      <c r="X22" s="320"/>
      <c r="Y22" s="323"/>
      <c r="Z22" s="323"/>
      <c r="AA22" s="323"/>
      <c r="AB22" s="326"/>
      <c r="AC22" s="638"/>
      <c r="AD22" s="1237"/>
      <c r="AE22" s="256"/>
      <c r="AF22" s="264"/>
      <c r="AG22" s="264"/>
      <c r="AH22" s="264"/>
      <c r="AI22" s="1361"/>
      <c r="AJ22" s="10"/>
      <c r="AK22" s="59"/>
      <c r="AL22" s="59"/>
      <c r="AM22" s="59"/>
      <c r="AN22" s="59"/>
      <c r="AO22" s="11"/>
      <c r="AP22" s="55"/>
    </row>
    <row r="23" spans="1:42" ht="40" customHeight="1" x14ac:dyDescent="0.2">
      <c r="A23" s="1216"/>
      <c r="B23" s="1218"/>
      <c r="C23" s="1221"/>
      <c r="D23" s="1243"/>
      <c r="E23" s="1244"/>
      <c r="F23" s="1245"/>
      <c r="G23" s="1282"/>
      <c r="H23" s="1250"/>
      <c r="I23" s="1285"/>
      <c r="J23" s="1288"/>
      <c r="K23" s="1291"/>
      <c r="L23" s="1295" t="s">
        <v>63</v>
      </c>
      <c r="M23" s="1225">
        <v>0.1</v>
      </c>
      <c r="N23" s="53" t="s">
        <v>43</v>
      </c>
      <c r="O23" s="105">
        <v>0</v>
      </c>
      <c r="P23" s="106">
        <v>0.5</v>
      </c>
      <c r="Q23" s="107">
        <v>1</v>
      </c>
      <c r="R23" s="157">
        <v>1</v>
      </c>
      <c r="S23" s="192">
        <f>SUM(O23:O23)*M23</f>
        <v>0</v>
      </c>
      <c r="T23" s="193">
        <f t="shared" ref="T23" si="77">SUM(P23:P23)*M23</f>
        <v>0.05</v>
      </c>
      <c r="U23" s="193">
        <f t="shared" ref="U23" si="78">SUM(Q23:Q23)*M23</f>
        <v>0.1</v>
      </c>
      <c r="V23" s="201">
        <f t="shared" ref="V23" si="79">SUM(R23:R23)*M23</f>
        <v>0.1</v>
      </c>
      <c r="W23" s="205">
        <f t="shared" si="4"/>
        <v>0.1</v>
      </c>
      <c r="X23" s="320"/>
      <c r="Y23" s="323"/>
      <c r="Z23" s="323"/>
      <c r="AA23" s="323"/>
      <c r="AB23" s="326"/>
      <c r="AC23" s="638"/>
      <c r="AD23" s="1237"/>
      <c r="AE23" s="255" t="str">
        <f t="shared" si="32"/>
        <v>EQUILIBRADA</v>
      </c>
      <c r="AF23" s="264"/>
      <c r="AG23" s="264"/>
      <c r="AH23" s="264"/>
      <c r="AI23" s="1361"/>
      <c r="AJ23" s="10"/>
      <c r="AK23" s="59"/>
      <c r="AL23" s="59"/>
      <c r="AM23" s="59"/>
      <c r="AN23" s="59"/>
      <c r="AO23" s="11"/>
      <c r="AP23" s="55"/>
    </row>
    <row r="24" spans="1:42" ht="40" customHeight="1" thickBot="1" x14ac:dyDescent="0.25">
      <c r="A24" s="1216"/>
      <c r="B24" s="1218"/>
      <c r="C24" s="1221"/>
      <c r="D24" s="1243"/>
      <c r="E24" s="1244"/>
      <c r="F24" s="1245"/>
      <c r="G24" s="1283"/>
      <c r="H24" s="1259"/>
      <c r="I24" s="1286"/>
      <c r="J24" s="1289"/>
      <c r="K24" s="1292"/>
      <c r="L24" s="1212"/>
      <c r="M24" s="1214"/>
      <c r="N24" s="51" t="s">
        <v>49</v>
      </c>
      <c r="O24" s="77">
        <v>0</v>
      </c>
      <c r="P24" s="78">
        <v>0</v>
      </c>
      <c r="Q24" s="78">
        <v>0</v>
      </c>
      <c r="R24" s="159">
        <v>0</v>
      </c>
      <c r="S24" s="195">
        <f t="shared" ref="S24" si="80">SUM(O24:O24)*M23</f>
        <v>0</v>
      </c>
      <c r="T24" s="196">
        <f t="shared" ref="T24" si="81">SUM(P24:P24)*M23</f>
        <v>0</v>
      </c>
      <c r="U24" s="196">
        <f t="shared" ref="U24" si="82">SUM(Q24:Q24)*M23</f>
        <v>0</v>
      </c>
      <c r="V24" s="202">
        <f t="shared" ref="V24" si="83">SUM(R24:R24)*M23</f>
        <v>0</v>
      </c>
      <c r="W24" s="206">
        <f t="shared" si="4"/>
        <v>0</v>
      </c>
      <c r="X24" s="321"/>
      <c r="Y24" s="324"/>
      <c r="Z24" s="324"/>
      <c r="AA24" s="324"/>
      <c r="AB24" s="327"/>
      <c r="AC24" s="638"/>
      <c r="AD24" s="1204"/>
      <c r="AE24" s="256"/>
      <c r="AF24" s="265"/>
      <c r="AG24" s="264"/>
      <c r="AH24" s="264"/>
      <c r="AI24" s="1361"/>
      <c r="AJ24" s="10"/>
      <c r="AK24" s="59"/>
      <c r="AL24" s="59"/>
      <c r="AM24" s="59"/>
      <c r="AN24" s="59"/>
      <c r="AO24" s="11"/>
      <c r="AP24" s="55"/>
    </row>
    <row r="25" spans="1:42" ht="40" customHeight="1" x14ac:dyDescent="0.2">
      <c r="A25" s="1216"/>
      <c r="B25" s="1218"/>
      <c r="C25" s="1221"/>
      <c r="D25" s="1243"/>
      <c r="E25" s="1244"/>
      <c r="F25" s="1245"/>
      <c r="G25" s="1247" t="s">
        <v>64</v>
      </c>
      <c r="H25" s="1249">
        <v>3</v>
      </c>
      <c r="I25" s="1284" t="s">
        <v>65</v>
      </c>
      <c r="J25" s="1251" t="s">
        <v>66</v>
      </c>
      <c r="K25" s="1240">
        <v>0</v>
      </c>
      <c r="L25" s="1296" t="s">
        <v>67</v>
      </c>
      <c r="M25" s="1213">
        <v>0.5</v>
      </c>
      <c r="N25" s="53" t="s">
        <v>43</v>
      </c>
      <c r="O25" s="101">
        <v>0</v>
      </c>
      <c r="P25" s="102">
        <v>0</v>
      </c>
      <c r="Q25" s="103">
        <v>0.7</v>
      </c>
      <c r="R25" s="160">
        <v>1</v>
      </c>
      <c r="S25" s="186">
        <f t="shared" ref="S25" si="84">SUM(O25:O25)*M25</f>
        <v>0</v>
      </c>
      <c r="T25" s="187">
        <f t="shared" ref="T25" si="85">SUM(P25:P25)*M25</f>
        <v>0</v>
      </c>
      <c r="U25" s="187">
        <f t="shared" ref="U25" si="86">SUM(Q25:Q25)*M25</f>
        <v>0.35</v>
      </c>
      <c r="V25" s="188">
        <f t="shared" ref="V25" si="87">SUM(R25:R25)*M25</f>
        <v>0.5</v>
      </c>
      <c r="W25" s="203">
        <f>MAX(S25:V25)</f>
        <v>0.5</v>
      </c>
      <c r="X25" s="301">
        <f>S26+S28</f>
        <v>0</v>
      </c>
      <c r="Y25" s="301">
        <f>T26+T28</f>
        <v>0</v>
      </c>
      <c r="Z25" s="301">
        <f>U26+U28</f>
        <v>0</v>
      </c>
      <c r="AA25" s="319">
        <f>V26+V28</f>
        <v>0</v>
      </c>
      <c r="AB25" s="1331">
        <f>W26+W28</f>
        <v>0</v>
      </c>
      <c r="AC25" s="638"/>
      <c r="AD25" s="1203" t="s">
        <v>68</v>
      </c>
      <c r="AE25" s="255" t="str">
        <f t="shared" si="32"/>
        <v>EQUILIBRADA</v>
      </c>
      <c r="AF25" s="263" t="str">
        <f>IF(COUNTIF(AE25:AE28,"PARA MEJORAR")&gt;=1,"PARA MEJORAR","BIEN")</f>
        <v>BIEN</v>
      </c>
      <c r="AG25" s="264"/>
      <c r="AH25" s="264"/>
      <c r="AI25" s="1361"/>
      <c r="AJ25" s="5"/>
      <c r="AK25" s="6"/>
      <c r="AL25" s="6"/>
      <c r="AM25" s="6"/>
      <c r="AN25" s="6"/>
      <c r="AO25" s="7"/>
      <c r="AP25" s="55"/>
    </row>
    <row r="26" spans="1:42" ht="40" customHeight="1" thickBot="1" x14ac:dyDescent="0.25">
      <c r="A26" s="1216"/>
      <c r="B26" s="1218"/>
      <c r="C26" s="1221"/>
      <c r="D26" s="1243"/>
      <c r="E26" s="1244"/>
      <c r="F26" s="1245"/>
      <c r="G26" s="1248"/>
      <c r="H26" s="1250"/>
      <c r="I26" s="1285"/>
      <c r="J26" s="1252"/>
      <c r="K26" s="1241"/>
      <c r="L26" s="1277"/>
      <c r="M26" s="1225"/>
      <c r="N26" s="51" t="s">
        <v>49</v>
      </c>
      <c r="O26" s="75">
        <v>0</v>
      </c>
      <c r="P26" s="76">
        <v>0</v>
      </c>
      <c r="Q26" s="76">
        <v>0</v>
      </c>
      <c r="R26" s="158">
        <v>0</v>
      </c>
      <c r="S26" s="189">
        <f t="shared" ref="S26" si="88">SUM(O26:O26)*M25</f>
        <v>0</v>
      </c>
      <c r="T26" s="190">
        <f t="shared" ref="T26" si="89">SUM(P26:P26)*M25</f>
        <v>0</v>
      </c>
      <c r="U26" s="190">
        <f t="shared" ref="U26" si="90">SUM(Q26:Q26)*M25</f>
        <v>0</v>
      </c>
      <c r="V26" s="191">
        <f t="shared" ref="V26" si="91">SUM(R26:R26)*M25</f>
        <v>0</v>
      </c>
      <c r="W26" s="204">
        <f t="shared" si="4"/>
        <v>0</v>
      </c>
      <c r="X26" s="1312"/>
      <c r="Y26" s="1312"/>
      <c r="Z26" s="1312"/>
      <c r="AA26" s="320"/>
      <c r="AB26" s="1332"/>
      <c r="AC26" s="638"/>
      <c r="AD26" s="1237"/>
      <c r="AE26" s="256"/>
      <c r="AF26" s="264"/>
      <c r="AG26" s="264"/>
      <c r="AH26" s="264"/>
      <c r="AI26" s="1361"/>
      <c r="AJ26" s="10"/>
      <c r="AK26" s="59"/>
      <c r="AL26" s="59"/>
      <c r="AM26" s="59"/>
      <c r="AN26" s="59"/>
      <c r="AO26" s="11"/>
      <c r="AP26" s="55"/>
    </row>
    <row r="27" spans="1:42" ht="40" customHeight="1" x14ac:dyDescent="0.2">
      <c r="A27" s="1216"/>
      <c r="B27" s="1218"/>
      <c r="C27" s="1221"/>
      <c r="D27" s="1243"/>
      <c r="E27" s="1244"/>
      <c r="F27" s="1245"/>
      <c r="G27" s="1248"/>
      <c r="H27" s="1250"/>
      <c r="I27" s="1285"/>
      <c r="J27" s="1252"/>
      <c r="K27" s="1241"/>
      <c r="L27" s="1277" t="s">
        <v>69</v>
      </c>
      <c r="M27" s="1225">
        <v>0.5</v>
      </c>
      <c r="N27" s="53" t="s">
        <v>43</v>
      </c>
      <c r="O27" s="105">
        <v>0</v>
      </c>
      <c r="P27" s="106">
        <v>0</v>
      </c>
      <c r="Q27" s="107">
        <v>0</v>
      </c>
      <c r="R27" s="157">
        <v>1</v>
      </c>
      <c r="S27" s="192">
        <f t="shared" ref="S27" si="92">SUM(O27:O27)*M27</f>
        <v>0</v>
      </c>
      <c r="T27" s="193">
        <f t="shared" ref="T27" si="93">SUM(P27:P27)*M27</f>
        <v>0</v>
      </c>
      <c r="U27" s="193">
        <f t="shared" ref="U27" si="94">SUM(Q27:Q27)*M27</f>
        <v>0</v>
      </c>
      <c r="V27" s="194">
        <f t="shared" ref="V27" si="95">SUM(R27:R27)*M27</f>
        <v>0.5</v>
      </c>
      <c r="W27" s="205">
        <f t="shared" si="4"/>
        <v>0.5</v>
      </c>
      <c r="X27" s="1312"/>
      <c r="Y27" s="1312"/>
      <c r="Z27" s="1312"/>
      <c r="AA27" s="320"/>
      <c r="AB27" s="1332"/>
      <c r="AC27" s="638"/>
      <c r="AD27" s="1237"/>
      <c r="AE27" s="255" t="str">
        <f t="shared" si="32"/>
        <v>EQUILIBRADA</v>
      </c>
      <c r="AF27" s="264"/>
      <c r="AG27" s="264"/>
      <c r="AH27" s="264"/>
      <c r="AI27" s="1361"/>
      <c r="AJ27" s="10"/>
      <c r="AK27" s="59"/>
      <c r="AL27" s="59"/>
      <c r="AM27" s="59"/>
      <c r="AN27" s="59"/>
      <c r="AO27" s="11"/>
      <c r="AP27" s="55"/>
    </row>
    <row r="28" spans="1:42" ht="40" customHeight="1" thickBot="1" x14ac:dyDescent="0.25">
      <c r="A28" s="1216"/>
      <c r="B28" s="1218"/>
      <c r="C28" s="1221"/>
      <c r="D28" s="1243"/>
      <c r="E28" s="1244"/>
      <c r="F28" s="1245"/>
      <c r="G28" s="1258"/>
      <c r="H28" s="1259"/>
      <c r="I28" s="1286"/>
      <c r="J28" s="1267"/>
      <c r="K28" s="1268"/>
      <c r="L28" s="1278"/>
      <c r="M28" s="1214"/>
      <c r="N28" s="51" t="s">
        <v>49</v>
      </c>
      <c r="O28" s="77">
        <v>0</v>
      </c>
      <c r="P28" s="78">
        <v>0</v>
      </c>
      <c r="Q28" s="78">
        <v>0</v>
      </c>
      <c r="R28" s="159">
        <v>0</v>
      </c>
      <c r="S28" s="195">
        <f t="shared" ref="S28" si="96">SUM(O28:O28)*M27</f>
        <v>0</v>
      </c>
      <c r="T28" s="196">
        <f t="shared" ref="T28" si="97">SUM(P28:P28)*M27</f>
        <v>0</v>
      </c>
      <c r="U28" s="196">
        <f t="shared" ref="U28" si="98">SUM(Q28:Q28)*M27</f>
        <v>0</v>
      </c>
      <c r="V28" s="197">
        <f t="shared" ref="V28" si="99">SUM(R28:R28)*M27</f>
        <v>0</v>
      </c>
      <c r="W28" s="206">
        <f t="shared" si="4"/>
        <v>0</v>
      </c>
      <c r="X28" s="302"/>
      <c r="Y28" s="302"/>
      <c r="Z28" s="302"/>
      <c r="AA28" s="320"/>
      <c r="AB28" s="1333"/>
      <c r="AC28" s="638"/>
      <c r="AD28" s="1204"/>
      <c r="AE28" s="256"/>
      <c r="AF28" s="265"/>
      <c r="AG28" s="264"/>
      <c r="AH28" s="264"/>
      <c r="AI28" s="1361"/>
      <c r="AJ28" s="10"/>
      <c r="AK28" s="59"/>
      <c r="AL28" s="59"/>
      <c r="AM28" s="59"/>
      <c r="AN28" s="59"/>
      <c r="AO28" s="11"/>
      <c r="AP28" s="55"/>
    </row>
    <row r="29" spans="1:42" ht="40" customHeight="1" x14ac:dyDescent="0.2">
      <c r="A29" s="1216"/>
      <c r="B29" s="1218"/>
      <c r="C29" s="1221"/>
      <c r="D29" s="1243"/>
      <c r="E29" s="1244"/>
      <c r="F29" s="1245"/>
      <c r="G29" s="1247" t="s">
        <v>70</v>
      </c>
      <c r="H29" s="1249">
        <v>4</v>
      </c>
      <c r="I29" s="1284" t="s">
        <v>71</v>
      </c>
      <c r="J29" s="1251" t="s">
        <v>56</v>
      </c>
      <c r="K29" s="1321">
        <v>0</v>
      </c>
      <c r="L29" s="1323" t="s">
        <v>72</v>
      </c>
      <c r="M29" s="1328">
        <v>0.1</v>
      </c>
      <c r="N29" s="53" t="s">
        <v>43</v>
      </c>
      <c r="O29" s="101">
        <v>1</v>
      </c>
      <c r="P29" s="102">
        <v>1</v>
      </c>
      <c r="Q29" s="103">
        <v>1</v>
      </c>
      <c r="R29" s="160">
        <v>1</v>
      </c>
      <c r="S29" s="186">
        <f t="shared" ref="S29" si="100">SUM(O29:O29)*M29</f>
        <v>0.1</v>
      </c>
      <c r="T29" s="187">
        <f t="shared" ref="T29" si="101">SUM(P29:P29)*M29</f>
        <v>0.1</v>
      </c>
      <c r="U29" s="187">
        <f t="shared" ref="U29" si="102">SUM(Q29:Q29)*M29</f>
        <v>0.1</v>
      </c>
      <c r="V29" s="199">
        <f t="shared" ref="V29" si="103">SUM(R29:R29)*M29</f>
        <v>0.1</v>
      </c>
      <c r="W29" s="203">
        <f t="shared" ref="W29:W44" si="104">MAX(S29:V29)</f>
        <v>0.1</v>
      </c>
      <c r="X29" s="319">
        <f>S30+S32+S34+S36+S38+S40+S26+S28</f>
        <v>0</v>
      </c>
      <c r="Y29" s="322">
        <f>T30+T32+T34+T36+T38+T40+T26+T28</f>
        <v>0</v>
      </c>
      <c r="Z29" s="322">
        <f>U30+U32+U34+U36+U38+U40+U26+U28</f>
        <v>0</v>
      </c>
      <c r="AA29" s="322">
        <f>V30+V32+V34+V36+V38+V40+V26+V28</f>
        <v>0</v>
      </c>
      <c r="AB29" s="325">
        <f>W30+W32+W34+W36+W38+W40+W26+W28</f>
        <v>0</v>
      </c>
      <c r="AC29" s="638"/>
      <c r="AD29" s="1237" t="s">
        <v>73</v>
      </c>
      <c r="AE29" s="255" t="str">
        <f t="shared" si="32"/>
        <v>PARA MEJORAR</v>
      </c>
      <c r="AF29" s="263" t="str">
        <f>IF(COUNTIF(AE29:AE44,"PARA MEJORAR")&gt;=1,"PARA MEJORAR","BIEN")</f>
        <v>PARA MEJORAR</v>
      </c>
      <c r="AG29" s="264"/>
      <c r="AH29" s="264"/>
      <c r="AI29" s="1361"/>
      <c r="AJ29" s="10"/>
      <c r="AK29" s="59"/>
      <c r="AL29" s="59"/>
      <c r="AM29" s="59"/>
      <c r="AN29" s="59"/>
      <c r="AO29" s="11"/>
      <c r="AP29" s="55"/>
    </row>
    <row r="30" spans="1:42" ht="40" customHeight="1" thickBot="1" x14ac:dyDescent="0.25">
      <c r="A30" s="1216"/>
      <c r="B30" s="1218"/>
      <c r="C30" s="1221"/>
      <c r="D30" s="1243"/>
      <c r="E30" s="1244"/>
      <c r="F30" s="1245"/>
      <c r="G30" s="1248"/>
      <c r="H30" s="1250"/>
      <c r="I30" s="1285"/>
      <c r="J30" s="1252"/>
      <c r="K30" s="1322"/>
      <c r="L30" s="1324"/>
      <c r="M30" s="1329"/>
      <c r="N30" s="51" t="s">
        <v>49</v>
      </c>
      <c r="O30" s="75">
        <v>0</v>
      </c>
      <c r="P30" s="76">
        <v>0</v>
      </c>
      <c r="Q30" s="76">
        <v>0</v>
      </c>
      <c r="R30" s="158">
        <v>0</v>
      </c>
      <c r="S30" s="189">
        <f t="shared" ref="S30" si="105">SUM(O30:O30)*M29</f>
        <v>0</v>
      </c>
      <c r="T30" s="190">
        <f t="shared" ref="T30" si="106">SUM(P30:P30)*M29</f>
        <v>0</v>
      </c>
      <c r="U30" s="190">
        <f t="shared" ref="U30" si="107">SUM(Q30:Q30)*M29</f>
        <v>0</v>
      </c>
      <c r="V30" s="200">
        <f t="shared" ref="V30" si="108">SUM(R30:R30)*M29</f>
        <v>0</v>
      </c>
      <c r="W30" s="204">
        <f t="shared" si="104"/>
        <v>0</v>
      </c>
      <c r="X30" s="320"/>
      <c r="Y30" s="323"/>
      <c r="Z30" s="323"/>
      <c r="AA30" s="323"/>
      <c r="AB30" s="326"/>
      <c r="AC30" s="638"/>
      <c r="AD30" s="1237"/>
      <c r="AE30" s="256"/>
      <c r="AF30" s="264"/>
      <c r="AG30" s="264"/>
      <c r="AH30" s="264"/>
      <c r="AI30" s="1361"/>
      <c r="AJ30" s="10"/>
      <c r="AK30" s="59"/>
      <c r="AL30" s="59"/>
      <c r="AM30" s="59"/>
      <c r="AN30" s="59"/>
      <c r="AO30" s="11"/>
      <c r="AP30" s="55"/>
    </row>
    <row r="31" spans="1:42" ht="40" customHeight="1" x14ac:dyDescent="0.2">
      <c r="A31" s="1216"/>
      <c r="B31" s="1218"/>
      <c r="C31" s="1221"/>
      <c r="D31" s="1243"/>
      <c r="E31" s="1244"/>
      <c r="F31" s="1245"/>
      <c r="G31" s="1248"/>
      <c r="H31" s="1250"/>
      <c r="I31" s="1285"/>
      <c r="J31" s="1252"/>
      <c r="K31" s="1322"/>
      <c r="L31" s="1325" t="s">
        <v>74</v>
      </c>
      <c r="M31" s="1330">
        <v>0.1</v>
      </c>
      <c r="N31" s="53" t="s">
        <v>43</v>
      </c>
      <c r="O31" s="105">
        <v>0.5</v>
      </c>
      <c r="P31" s="106">
        <v>0.5</v>
      </c>
      <c r="Q31" s="107">
        <v>1</v>
      </c>
      <c r="R31" s="157">
        <v>1</v>
      </c>
      <c r="S31" s="192">
        <f t="shared" ref="S31" si="109">SUM(O31:O31)*M31</f>
        <v>0.05</v>
      </c>
      <c r="T31" s="193">
        <f t="shared" ref="T31" si="110">SUM(P31:P31)*M31</f>
        <v>0.05</v>
      </c>
      <c r="U31" s="193">
        <f t="shared" ref="U31" si="111">SUM(Q31:Q31)*M31</f>
        <v>0.1</v>
      </c>
      <c r="V31" s="201">
        <f t="shared" ref="V31" si="112">SUM(R31:R31)*M31</f>
        <v>0.1</v>
      </c>
      <c r="W31" s="205">
        <f t="shared" si="104"/>
        <v>0.1</v>
      </c>
      <c r="X31" s="320"/>
      <c r="Y31" s="323"/>
      <c r="Z31" s="323"/>
      <c r="AA31" s="323"/>
      <c r="AB31" s="326"/>
      <c r="AC31" s="638"/>
      <c r="AD31" s="1237"/>
      <c r="AE31" s="255" t="str">
        <f t="shared" si="32"/>
        <v>PARA MEJORAR</v>
      </c>
      <c r="AF31" s="264"/>
      <c r="AG31" s="264"/>
      <c r="AH31" s="264"/>
      <c r="AI31" s="1361"/>
      <c r="AJ31" s="10"/>
      <c r="AK31" s="59"/>
      <c r="AL31" s="59"/>
      <c r="AM31" s="59"/>
      <c r="AN31" s="59"/>
      <c r="AO31" s="11"/>
      <c r="AP31" s="55"/>
    </row>
    <row r="32" spans="1:42" ht="40" customHeight="1" thickBot="1" x14ac:dyDescent="0.25">
      <c r="A32" s="1216"/>
      <c r="B32" s="1218"/>
      <c r="C32" s="1221"/>
      <c r="D32" s="1243"/>
      <c r="E32" s="1244"/>
      <c r="F32" s="1245"/>
      <c r="G32" s="1248"/>
      <c r="H32" s="1250"/>
      <c r="I32" s="1285"/>
      <c r="J32" s="1252"/>
      <c r="K32" s="1322"/>
      <c r="L32" s="1324"/>
      <c r="M32" s="1329"/>
      <c r="N32" s="51" t="s">
        <v>49</v>
      </c>
      <c r="O32" s="75">
        <v>0</v>
      </c>
      <c r="P32" s="76">
        <v>0</v>
      </c>
      <c r="Q32" s="76">
        <v>0</v>
      </c>
      <c r="R32" s="158">
        <v>0</v>
      </c>
      <c r="S32" s="189">
        <f t="shared" ref="S32" si="113">SUM(O32:O32)*M31</f>
        <v>0</v>
      </c>
      <c r="T32" s="190">
        <f t="shared" ref="T32" si="114">SUM(P32:P32)*M31</f>
        <v>0</v>
      </c>
      <c r="U32" s="190">
        <f t="shared" ref="U32" si="115">SUM(Q32:Q32)*M31</f>
        <v>0</v>
      </c>
      <c r="V32" s="200">
        <f t="shared" ref="V32" si="116">SUM(R32:R32)*M31</f>
        <v>0</v>
      </c>
      <c r="W32" s="204">
        <f t="shared" si="104"/>
        <v>0</v>
      </c>
      <c r="X32" s="320"/>
      <c r="Y32" s="323"/>
      <c r="Z32" s="323"/>
      <c r="AA32" s="323"/>
      <c r="AB32" s="326"/>
      <c r="AC32" s="638"/>
      <c r="AD32" s="1237"/>
      <c r="AE32" s="256"/>
      <c r="AF32" s="264"/>
      <c r="AG32" s="264"/>
      <c r="AH32" s="264"/>
      <c r="AI32" s="1361"/>
      <c r="AJ32" s="10"/>
      <c r="AK32" s="59"/>
      <c r="AL32" s="59"/>
      <c r="AM32" s="59"/>
      <c r="AN32" s="59"/>
      <c r="AO32" s="11"/>
      <c r="AP32" s="55"/>
    </row>
    <row r="33" spans="1:42" ht="40" customHeight="1" x14ac:dyDescent="0.2">
      <c r="A33" s="1216"/>
      <c r="B33" s="1218"/>
      <c r="C33" s="1221"/>
      <c r="D33" s="1243"/>
      <c r="E33" s="1244"/>
      <c r="F33" s="1245"/>
      <c r="G33" s="1248"/>
      <c r="H33" s="1250"/>
      <c r="I33" s="1285"/>
      <c r="J33" s="1252"/>
      <c r="K33" s="1322"/>
      <c r="L33" s="1279" t="s">
        <v>75</v>
      </c>
      <c r="M33" s="1311">
        <v>0.1</v>
      </c>
      <c r="N33" s="53" t="s">
        <v>43</v>
      </c>
      <c r="O33" s="105">
        <v>1</v>
      </c>
      <c r="P33" s="106">
        <v>1</v>
      </c>
      <c r="Q33" s="107">
        <v>1</v>
      </c>
      <c r="R33" s="157">
        <v>1</v>
      </c>
      <c r="S33" s="192">
        <f t="shared" ref="S33" si="117">SUM(O33:O33)*M33</f>
        <v>0.1</v>
      </c>
      <c r="T33" s="193">
        <f t="shared" ref="T33" si="118">SUM(P33:P33)*M33</f>
        <v>0.1</v>
      </c>
      <c r="U33" s="193">
        <f t="shared" ref="U33" si="119">SUM(Q33:Q33)*M33</f>
        <v>0.1</v>
      </c>
      <c r="V33" s="201">
        <f t="shared" ref="V33" si="120">SUM(R33:R33)*M33</f>
        <v>0.1</v>
      </c>
      <c r="W33" s="205">
        <f t="shared" si="104"/>
        <v>0.1</v>
      </c>
      <c r="X33" s="320"/>
      <c r="Y33" s="323"/>
      <c r="Z33" s="323"/>
      <c r="AA33" s="323"/>
      <c r="AB33" s="326"/>
      <c r="AC33" s="638"/>
      <c r="AD33" s="1237"/>
      <c r="AE33" s="255" t="str">
        <f t="shared" si="32"/>
        <v>PARA MEJORAR</v>
      </c>
      <c r="AF33" s="264"/>
      <c r="AG33" s="264"/>
      <c r="AH33" s="264"/>
      <c r="AI33" s="1361"/>
      <c r="AJ33" s="5"/>
      <c r="AK33" s="6"/>
      <c r="AL33" s="6"/>
      <c r="AM33" s="6"/>
      <c r="AN33" s="6"/>
      <c r="AO33" s="7"/>
      <c r="AP33" s="55"/>
    </row>
    <row r="34" spans="1:42" ht="40" customHeight="1" thickBot="1" x14ac:dyDescent="0.25">
      <c r="A34" s="1216"/>
      <c r="B34" s="1218"/>
      <c r="C34" s="1221"/>
      <c r="D34" s="1243"/>
      <c r="E34" s="1244"/>
      <c r="F34" s="1245"/>
      <c r="G34" s="1248"/>
      <c r="H34" s="1250"/>
      <c r="I34" s="1285"/>
      <c r="J34" s="1252"/>
      <c r="K34" s="1322"/>
      <c r="L34" s="1277"/>
      <c r="M34" s="1225"/>
      <c r="N34" s="51" t="s">
        <v>49</v>
      </c>
      <c r="O34" s="75">
        <v>0</v>
      </c>
      <c r="P34" s="76">
        <v>0</v>
      </c>
      <c r="Q34" s="76">
        <v>0</v>
      </c>
      <c r="R34" s="158">
        <v>0</v>
      </c>
      <c r="S34" s="189">
        <f t="shared" ref="S34" si="121">SUM(O34:O34)*M33</f>
        <v>0</v>
      </c>
      <c r="T34" s="190">
        <f t="shared" ref="T34" si="122">SUM(P34:P34)*M33</f>
        <v>0</v>
      </c>
      <c r="U34" s="190">
        <f t="shared" ref="U34" si="123">SUM(Q34:Q34)*M33</f>
        <v>0</v>
      </c>
      <c r="V34" s="200">
        <f t="shared" ref="V34" si="124">SUM(R34:R34)*M33</f>
        <v>0</v>
      </c>
      <c r="W34" s="204">
        <f t="shared" si="104"/>
        <v>0</v>
      </c>
      <c r="X34" s="320"/>
      <c r="Y34" s="323"/>
      <c r="Z34" s="323"/>
      <c r="AA34" s="323"/>
      <c r="AB34" s="326"/>
      <c r="AC34" s="638"/>
      <c r="AD34" s="1237"/>
      <c r="AE34" s="256"/>
      <c r="AF34" s="264"/>
      <c r="AG34" s="264"/>
      <c r="AH34" s="264"/>
      <c r="AI34" s="1361"/>
      <c r="AJ34" s="10"/>
      <c r="AK34" s="59"/>
      <c r="AL34" s="59"/>
      <c r="AM34" s="59"/>
      <c r="AN34" s="59"/>
      <c r="AO34" s="11"/>
      <c r="AP34" s="55"/>
    </row>
    <row r="35" spans="1:42" ht="40" customHeight="1" x14ac:dyDescent="0.2">
      <c r="A35" s="1216"/>
      <c r="B35" s="1218"/>
      <c r="C35" s="1221"/>
      <c r="D35" s="1243"/>
      <c r="E35" s="1244"/>
      <c r="F35" s="1245"/>
      <c r="G35" s="1248"/>
      <c r="H35" s="1250"/>
      <c r="I35" s="1285"/>
      <c r="J35" s="1252"/>
      <c r="K35" s="1322"/>
      <c r="L35" s="1277" t="s">
        <v>76</v>
      </c>
      <c r="M35" s="1225">
        <v>0.1</v>
      </c>
      <c r="N35" s="53" t="s">
        <v>43</v>
      </c>
      <c r="O35" s="105">
        <v>0</v>
      </c>
      <c r="P35" s="106">
        <v>1</v>
      </c>
      <c r="Q35" s="107">
        <v>1</v>
      </c>
      <c r="R35" s="157">
        <v>1</v>
      </c>
      <c r="S35" s="192">
        <f t="shared" ref="S35" si="125">SUM(O35:O35)*M35</f>
        <v>0</v>
      </c>
      <c r="T35" s="193">
        <f t="shared" ref="T35" si="126">SUM(P35:P35)*M35</f>
        <v>0.1</v>
      </c>
      <c r="U35" s="193">
        <f t="shared" ref="U35" si="127">SUM(Q35:Q35)*M35</f>
        <v>0.1</v>
      </c>
      <c r="V35" s="201">
        <f t="shared" ref="V35" si="128">SUM(R35:R35)*M35</f>
        <v>0.1</v>
      </c>
      <c r="W35" s="205">
        <f t="shared" si="104"/>
        <v>0.1</v>
      </c>
      <c r="X35" s="320"/>
      <c r="Y35" s="323"/>
      <c r="Z35" s="323"/>
      <c r="AA35" s="323"/>
      <c r="AB35" s="326"/>
      <c r="AC35" s="638"/>
      <c r="AD35" s="1237"/>
      <c r="AE35" s="255" t="str">
        <f t="shared" si="32"/>
        <v>EQUILIBRADA</v>
      </c>
      <c r="AF35" s="264"/>
      <c r="AG35" s="264"/>
      <c r="AH35" s="264"/>
      <c r="AI35" s="1361"/>
      <c r="AJ35" s="10"/>
      <c r="AK35" s="59"/>
      <c r="AL35" s="59"/>
      <c r="AM35" s="59"/>
      <c r="AN35" s="59"/>
      <c r="AO35" s="11"/>
      <c r="AP35" s="55"/>
    </row>
    <row r="36" spans="1:42" ht="40" customHeight="1" thickBot="1" x14ac:dyDescent="0.25">
      <c r="A36" s="1216"/>
      <c r="B36" s="1218"/>
      <c r="C36" s="1221"/>
      <c r="D36" s="1243"/>
      <c r="E36" s="1244"/>
      <c r="F36" s="1245"/>
      <c r="G36" s="1248"/>
      <c r="H36" s="1250"/>
      <c r="I36" s="1285"/>
      <c r="J36" s="1252"/>
      <c r="K36" s="1322"/>
      <c r="L36" s="1277"/>
      <c r="M36" s="1225"/>
      <c r="N36" s="51" t="s">
        <v>49</v>
      </c>
      <c r="O36" s="75">
        <v>0</v>
      </c>
      <c r="P36" s="76">
        <v>0</v>
      </c>
      <c r="Q36" s="76">
        <v>0</v>
      </c>
      <c r="R36" s="158">
        <v>0</v>
      </c>
      <c r="S36" s="189">
        <f t="shared" ref="S36" si="129">SUM(O36:O36)*M35</f>
        <v>0</v>
      </c>
      <c r="T36" s="190">
        <f t="shared" ref="T36" si="130">SUM(P36:P36)*M35</f>
        <v>0</v>
      </c>
      <c r="U36" s="190">
        <f t="shared" ref="U36" si="131">SUM(Q36:Q36)*M35</f>
        <v>0</v>
      </c>
      <c r="V36" s="200">
        <f t="shared" ref="V36" si="132">SUM(R36:R36)*M35</f>
        <v>0</v>
      </c>
      <c r="W36" s="204">
        <f t="shared" si="104"/>
        <v>0</v>
      </c>
      <c r="X36" s="320"/>
      <c r="Y36" s="323"/>
      <c r="Z36" s="323"/>
      <c r="AA36" s="323"/>
      <c r="AB36" s="326"/>
      <c r="AC36" s="638"/>
      <c r="AD36" s="1237"/>
      <c r="AE36" s="256"/>
      <c r="AF36" s="264"/>
      <c r="AG36" s="264"/>
      <c r="AH36" s="264"/>
      <c r="AI36" s="1361"/>
      <c r="AJ36" s="10"/>
      <c r="AK36" s="59"/>
      <c r="AL36" s="59"/>
      <c r="AM36" s="59"/>
      <c r="AN36" s="59"/>
      <c r="AO36" s="11"/>
      <c r="AP36" s="55"/>
    </row>
    <row r="37" spans="1:42" ht="40" customHeight="1" x14ac:dyDescent="0.2">
      <c r="A37" s="1216"/>
      <c r="B37" s="1218"/>
      <c r="C37" s="1221"/>
      <c r="D37" s="1243"/>
      <c r="E37" s="1244"/>
      <c r="F37" s="1245"/>
      <c r="G37" s="1248"/>
      <c r="H37" s="1250"/>
      <c r="I37" s="1285"/>
      <c r="J37" s="1252"/>
      <c r="K37" s="1322"/>
      <c r="L37" s="1277" t="s">
        <v>77</v>
      </c>
      <c r="M37" s="1225">
        <v>0.2</v>
      </c>
      <c r="N37" s="53" t="s">
        <v>43</v>
      </c>
      <c r="O37" s="105">
        <v>0</v>
      </c>
      <c r="P37" s="106">
        <v>1</v>
      </c>
      <c r="Q37" s="107">
        <v>1</v>
      </c>
      <c r="R37" s="157">
        <v>1</v>
      </c>
      <c r="S37" s="192">
        <f t="shared" ref="S37" si="133">SUM(O37:O37)*M37</f>
        <v>0</v>
      </c>
      <c r="T37" s="193">
        <f t="shared" ref="T37" si="134">SUM(P37:P37)*M37</f>
        <v>0.2</v>
      </c>
      <c r="U37" s="193">
        <f t="shared" ref="U37" si="135">SUM(Q37:Q37)*M37</f>
        <v>0.2</v>
      </c>
      <c r="V37" s="201">
        <f t="shared" ref="V37" si="136">SUM(R37:R37)*M37</f>
        <v>0.2</v>
      </c>
      <c r="W37" s="205">
        <f t="shared" si="104"/>
        <v>0.2</v>
      </c>
      <c r="X37" s="320"/>
      <c r="Y37" s="323"/>
      <c r="Z37" s="323"/>
      <c r="AA37" s="323"/>
      <c r="AB37" s="326"/>
      <c r="AC37" s="638"/>
      <c r="AD37" s="1237"/>
      <c r="AE37" s="255" t="str">
        <f t="shared" si="32"/>
        <v>EQUILIBRADA</v>
      </c>
      <c r="AF37" s="264"/>
      <c r="AG37" s="264"/>
      <c r="AH37" s="264"/>
      <c r="AI37" s="1361"/>
      <c r="AJ37" s="10"/>
      <c r="AK37" s="59"/>
      <c r="AL37" s="59"/>
      <c r="AM37" s="59"/>
      <c r="AN37" s="59"/>
      <c r="AO37" s="11"/>
      <c r="AP37" s="55"/>
    </row>
    <row r="38" spans="1:42" ht="40" customHeight="1" thickBot="1" x14ac:dyDescent="0.25">
      <c r="A38" s="1216"/>
      <c r="B38" s="1218"/>
      <c r="C38" s="1221"/>
      <c r="D38" s="1243"/>
      <c r="E38" s="1244"/>
      <c r="F38" s="1245"/>
      <c r="G38" s="1248"/>
      <c r="H38" s="1250"/>
      <c r="I38" s="1285"/>
      <c r="J38" s="1252"/>
      <c r="K38" s="1322"/>
      <c r="L38" s="1277"/>
      <c r="M38" s="1225"/>
      <c r="N38" s="51" t="s">
        <v>49</v>
      </c>
      <c r="O38" s="75">
        <v>0</v>
      </c>
      <c r="P38" s="76">
        <v>0</v>
      </c>
      <c r="Q38" s="76">
        <v>0</v>
      </c>
      <c r="R38" s="158">
        <v>0</v>
      </c>
      <c r="S38" s="189">
        <f t="shared" ref="S38" si="137">SUM(O38:O38)*M37</f>
        <v>0</v>
      </c>
      <c r="T38" s="190">
        <f t="shared" ref="T38" si="138">SUM(P38:P38)*M37</f>
        <v>0</v>
      </c>
      <c r="U38" s="190">
        <f t="shared" ref="U38" si="139">SUM(Q38:Q38)*M37</f>
        <v>0</v>
      </c>
      <c r="V38" s="200">
        <f t="shared" ref="V38" si="140">SUM(R38:R38)*M37</f>
        <v>0</v>
      </c>
      <c r="W38" s="204">
        <f t="shared" si="104"/>
        <v>0</v>
      </c>
      <c r="X38" s="320"/>
      <c r="Y38" s="323"/>
      <c r="Z38" s="323"/>
      <c r="AA38" s="323"/>
      <c r="AB38" s="326"/>
      <c r="AC38" s="638"/>
      <c r="AD38" s="1237"/>
      <c r="AE38" s="256"/>
      <c r="AF38" s="264"/>
      <c r="AG38" s="264"/>
      <c r="AH38" s="264"/>
      <c r="AI38" s="1361"/>
      <c r="AJ38" s="10"/>
      <c r="AK38" s="59"/>
      <c r="AL38" s="59"/>
      <c r="AM38" s="59"/>
      <c r="AN38" s="59"/>
      <c r="AO38" s="11"/>
      <c r="AP38" s="55"/>
    </row>
    <row r="39" spans="1:42" ht="40" customHeight="1" x14ac:dyDescent="0.2">
      <c r="A39" s="1216"/>
      <c r="B39" s="1218"/>
      <c r="C39" s="1221"/>
      <c r="D39" s="1243"/>
      <c r="E39" s="1244"/>
      <c r="F39" s="1245"/>
      <c r="G39" s="1248"/>
      <c r="H39" s="1250"/>
      <c r="I39" s="1285"/>
      <c r="J39" s="1252"/>
      <c r="K39" s="1322"/>
      <c r="L39" s="1277" t="s">
        <v>78</v>
      </c>
      <c r="M39" s="1225">
        <v>0.2</v>
      </c>
      <c r="N39" s="53" t="s">
        <v>43</v>
      </c>
      <c r="O39" s="105">
        <v>0</v>
      </c>
      <c r="P39" s="106">
        <v>0</v>
      </c>
      <c r="Q39" s="107">
        <v>1</v>
      </c>
      <c r="R39" s="157">
        <v>1</v>
      </c>
      <c r="S39" s="192">
        <f t="shared" ref="S39" si="141">SUM(O39:O39)*M39</f>
        <v>0</v>
      </c>
      <c r="T39" s="193">
        <f t="shared" ref="T39" si="142">SUM(P39:P39)*M39</f>
        <v>0</v>
      </c>
      <c r="U39" s="193">
        <f t="shared" ref="U39" si="143">SUM(Q39:Q39)*M39</f>
        <v>0.2</v>
      </c>
      <c r="V39" s="201">
        <f t="shared" ref="V39" si="144">SUM(R39:R39)*M39</f>
        <v>0.2</v>
      </c>
      <c r="W39" s="205">
        <f t="shared" si="104"/>
        <v>0.2</v>
      </c>
      <c r="X39" s="320"/>
      <c r="Y39" s="323"/>
      <c r="Z39" s="323"/>
      <c r="AA39" s="323"/>
      <c r="AB39" s="326"/>
      <c r="AC39" s="638"/>
      <c r="AD39" s="1237"/>
      <c r="AE39" s="255" t="str">
        <f t="shared" si="32"/>
        <v>EQUILIBRADA</v>
      </c>
      <c r="AF39" s="264"/>
      <c r="AG39" s="264"/>
      <c r="AH39" s="264"/>
      <c r="AI39" s="1361"/>
      <c r="AJ39" s="10"/>
      <c r="AK39" s="59"/>
      <c r="AL39" s="59"/>
      <c r="AM39" s="59"/>
      <c r="AN39" s="59"/>
      <c r="AO39" s="11"/>
      <c r="AP39" s="55"/>
    </row>
    <row r="40" spans="1:42" ht="40" customHeight="1" thickBot="1" x14ac:dyDescent="0.25">
      <c r="A40" s="1216"/>
      <c r="B40" s="1218"/>
      <c r="C40" s="1221"/>
      <c r="D40" s="1243"/>
      <c r="E40" s="1244"/>
      <c r="F40" s="1245"/>
      <c r="G40" s="1248"/>
      <c r="H40" s="1250"/>
      <c r="I40" s="1285"/>
      <c r="J40" s="1252"/>
      <c r="K40" s="1322"/>
      <c r="L40" s="1277"/>
      <c r="M40" s="1225"/>
      <c r="N40" s="51" t="s">
        <v>49</v>
      </c>
      <c r="O40" s="75">
        <v>0</v>
      </c>
      <c r="P40" s="76">
        <v>0</v>
      </c>
      <c r="Q40" s="76">
        <v>0</v>
      </c>
      <c r="R40" s="158">
        <v>0</v>
      </c>
      <c r="S40" s="189">
        <f t="shared" ref="S40" si="145">SUM(O40:O40)*M39</f>
        <v>0</v>
      </c>
      <c r="T40" s="190">
        <f t="shared" ref="T40" si="146">SUM(P40:P40)*M39</f>
        <v>0</v>
      </c>
      <c r="U40" s="190">
        <f t="shared" ref="U40" si="147">SUM(Q40:Q40)*M39</f>
        <v>0</v>
      </c>
      <c r="V40" s="200">
        <f t="shared" ref="V40" si="148">SUM(R40:R40)*M39</f>
        <v>0</v>
      </c>
      <c r="W40" s="204">
        <f t="shared" si="104"/>
        <v>0</v>
      </c>
      <c r="X40" s="320"/>
      <c r="Y40" s="323"/>
      <c r="Z40" s="323"/>
      <c r="AA40" s="323"/>
      <c r="AB40" s="326"/>
      <c r="AC40" s="638"/>
      <c r="AD40" s="1237"/>
      <c r="AE40" s="256"/>
      <c r="AF40" s="264"/>
      <c r="AG40" s="264"/>
      <c r="AH40" s="264"/>
      <c r="AI40" s="1361"/>
      <c r="AJ40" s="10"/>
      <c r="AK40" s="59"/>
      <c r="AL40" s="59"/>
      <c r="AM40" s="59"/>
      <c r="AN40" s="59"/>
      <c r="AO40" s="11"/>
      <c r="AP40" s="55"/>
    </row>
    <row r="41" spans="1:42" ht="40" customHeight="1" x14ac:dyDescent="0.2">
      <c r="A41" s="1216"/>
      <c r="B41" s="1218"/>
      <c r="C41" s="1221"/>
      <c r="D41" s="1243"/>
      <c r="E41" s="1244"/>
      <c r="F41" s="1245"/>
      <c r="G41" s="1248"/>
      <c r="H41" s="1250"/>
      <c r="I41" s="1285"/>
      <c r="J41" s="1252"/>
      <c r="K41" s="1322"/>
      <c r="L41" s="1277" t="s">
        <v>79</v>
      </c>
      <c r="M41" s="1225">
        <v>0.1</v>
      </c>
      <c r="N41" s="53" t="s">
        <v>43</v>
      </c>
      <c r="O41" s="105">
        <v>0</v>
      </c>
      <c r="P41" s="106">
        <v>0</v>
      </c>
      <c r="Q41" s="107">
        <v>0</v>
      </c>
      <c r="R41" s="157">
        <v>1</v>
      </c>
      <c r="S41" s="192">
        <f t="shared" ref="S41" si="149">SUM(O41:O41)*M41</f>
        <v>0</v>
      </c>
      <c r="T41" s="193">
        <f t="shared" ref="T41" si="150">SUM(P41:P41)*M41</f>
        <v>0</v>
      </c>
      <c r="U41" s="193">
        <f t="shared" ref="U41" si="151">SUM(Q41:Q41)*M41</f>
        <v>0</v>
      </c>
      <c r="V41" s="201">
        <f t="shared" ref="V41" si="152">SUM(R41:R41)*M41</f>
        <v>0.1</v>
      </c>
      <c r="W41" s="205">
        <f t="shared" si="104"/>
        <v>0.1</v>
      </c>
      <c r="X41" s="320"/>
      <c r="Y41" s="323"/>
      <c r="Z41" s="323"/>
      <c r="AA41" s="323"/>
      <c r="AB41" s="326"/>
      <c r="AC41" s="638"/>
      <c r="AD41" s="1237"/>
      <c r="AE41" s="255" t="str">
        <f t="shared" si="32"/>
        <v>EQUILIBRADA</v>
      </c>
      <c r="AF41" s="264"/>
      <c r="AG41" s="264"/>
      <c r="AH41" s="264"/>
      <c r="AI41" s="1361"/>
      <c r="AJ41" s="10"/>
      <c r="AK41" s="59"/>
      <c r="AL41" s="59"/>
      <c r="AM41" s="59"/>
      <c r="AN41" s="59"/>
      <c r="AO41" s="11"/>
      <c r="AP41" s="55"/>
    </row>
    <row r="42" spans="1:42" ht="40" customHeight="1" thickBot="1" x14ac:dyDescent="0.25">
      <c r="A42" s="1216"/>
      <c r="B42" s="1218"/>
      <c r="C42" s="1221"/>
      <c r="D42" s="1243"/>
      <c r="E42" s="1244"/>
      <c r="F42" s="1245"/>
      <c r="G42" s="1248"/>
      <c r="H42" s="1250"/>
      <c r="I42" s="1285"/>
      <c r="J42" s="1252"/>
      <c r="K42" s="1322"/>
      <c r="L42" s="1277"/>
      <c r="M42" s="1225"/>
      <c r="N42" s="51" t="s">
        <v>49</v>
      </c>
      <c r="O42" s="75">
        <v>0</v>
      </c>
      <c r="P42" s="76">
        <v>0</v>
      </c>
      <c r="Q42" s="76">
        <v>0</v>
      </c>
      <c r="R42" s="158">
        <v>0</v>
      </c>
      <c r="S42" s="189">
        <f t="shared" ref="S42" si="153">SUM(O42:O42)*M41</f>
        <v>0</v>
      </c>
      <c r="T42" s="190">
        <f t="shared" ref="T42" si="154">SUM(P42:P42)*M41</f>
        <v>0</v>
      </c>
      <c r="U42" s="190">
        <f t="shared" ref="U42" si="155">SUM(Q42:Q42)*M41</f>
        <v>0</v>
      </c>
      <c r="V42" s="200">
        <f t="shared" ref="V42" si="156">SUM(R42:R42)*M41</f>
        <v>0</v>
      </c>
      <c r="W42" s="204">
        <f t="shared" si="104"/>
        <v>0</v>
      </c>
      <c r="X42" s="320"/>
      <c r="Y42" s="323"/>
      <c r="Z42" s="323"/>
      <c r="AA42" s="323"/>
      <c r="AB42" s="326"/>
      <c r="AC42" s="638"/>
      <c r="AD42" s="1237"/>
      <c r="AE42" s="256"/>
      <c r="AF42" s="264"/>
      <c r="AG42" s="264"/>
      <c r="AH42" s="264"/>
      <c r="AI42" s="1361"/>
      <c r="AJ42" s="10"/>
      <c r="AK42" s="59"/>
      <c r="AL42" s="59"/>
      <c r="AM42" s="59"/>
      <c r="AN42" s="59"/>
      <c r="AO42" s="11"/>
      <c r="AP42" s="55"/>
    </row>
    <row r="43" spans="1:42" ht="40" customHeight="1" x14ac:dyDescent="0.2">
      <c r="A43" s="1216"/>
      <c r="B43" s="1218"/>
      <c r="C43" s="1221"/>
      <c r="D43" s="1243"/>
      <c r="E43" s="1244"/>
      <c r="F43" s="1245"/>
      <c r="G43" s="1248"/>
      <c r="H43" s="1250"/>
      <c r="I43" s="1285"/>
      <c r="J43" s="1252"/>
      <c r="K43" s="1322"/>
      <c r="L43" s="1277" t="s">
        <v>80</v>
      </c>
      <c r="M43" s="1225">
        <v>0.1</v>
      </c>
      <c r="N43" s="53" t="s">
        <v>43</v>
      </c>
      <c r="O43" s="105">
        <v>0</v>
      </c>
      <c r="P43" s="106">
        <v>0</v>
      </c>
      <c r="Q43" s="107">
        <v>0</v>
      </c>
      <c r="R43" s="157">
        <v>1</v>
      </c>
      <c r="S43" s="192">
        <f t="shared" ref="S43" si="157">SUM(O43:O43)*M43</f>
        <v>0</v>
      </c>
      <c r="T43" s="193">
        <f t="shared" ref="T43" si="158">SUM(P43:P43)*M43</f>
        <v>0</v>
      </c>
      <c r="U43" s="193">
        <f t="shared" ref="U43" si="159">SUM(Q43:Q43)*M43</f>
        <v>0</v>
      </c>
      <c r="V43" s="201">
        <f t="shared" ref="V43" si="160">SUM(R43:R43)*M43</f>
        <v>0.1</v>
      </c>
      <c r="W43" s="205">
        <f t="shared" si="104"/>
        <v>0.1</v>
      </c>
      <c r="X43" s="320"/>
      <c r="Y43" s="323"/>
      <c r="Z43" s="323"/>
      <c r="AA43" s="323"/>
      <c r="AB43" s="326"/>
      <c r="AC43" s="638"/>
      <c r="AD43" s="1237"/>
      <c r="AE43" s="255" t="str">
        <f t="shared" si="32"/>
        <v>EQUILIBRADA</v>
      </c>
      <c r="AF43" s="264"/>
      <c r="AG43" s="264"/>
      <c r="AH43" s="264"/>
      <c r="AI43" s="1361"/>
      <c r="AJ43" s="10"/>
      <c r="AK43" s="59"/>
      <c r="AL43" s="59"/>
      <c r="AM43" s="59"/>
      <c r="AN43" s="59"/>
      <c r="AO43" s="11"/>
      <c r="AP43" s="55"/>
    </row>
    <row r="44" spans="1:42" ht="40" customHeight="1" thickBot="1" x14ac:dyDescent="0.25">
      <c r="A44" s="1216"/>
      <c r="B44" s="1218"/>
      <c r="C44" s="1221"/>
      <c r="D44" s="1243"/>
      <c r="E44" s="1244"/>
      <c r="F44" s="1245"/>
      <c r="G44" s="1248"/>
      <c r="H44" s="1250"/>
      <c r="I44" s="1285"/>
      <c r="J44" s="1252"/>
      <c r="K44" s="1322"/>
      <c r="L44" s="1297"/>
      <c r="M44" s="1226"/>
      <c r="N44" s="51" t="s">
        <v>49</v>
      </c>
      <c r="O44" s="77">
        <v>0</v>
      </c>
      <c r="P44" s="78">
        <v>0</v>
      </c>
      <c r="Q44" s="78">
        <v>0</v>
      </c>
      <c r="R44" s="159">
        <v>0</v>
      </c>
      <c r="S44" s="195">
        <f t="shared" ref="S44" si="161">SUM(O44:O44)*M43</f>
        <v>0</v>
      </c>
      <c r="T44" s="196">
        <f t="shared" ref="T44" si="162">SUM(P44:P44)*M43</f>
        <v>0</v>
      </c>
      <c r="U44" s="196">
        <f t="shared" ref="U44" si="163">SUM(Q44:Q44)*M43</f>
        <v>0</v>
      </c>
      <c r="V44" s="202">
        <f t="shared" ref="V44" si="164">SUM(R44:R44)*M43</f>
        <v>0</v>
      </c>
      <c r="W44" s="206">
        <f t="shared" si="104"/>
        <v>0</v>
      </c>
      <c r="X44" s="321"/>
      <c r="Y44" s="324"/>
      <c r="Z44" s="324"/>
      <c r="AA44" s="324"/>
      <c r="AB44" s="327"/>
      <c r="AC44" s="638"/>
      <c r="AD44" s="1204"/>
      <c r="AE44" s="256"/>
      <c r="AF44" s="265"/>
      <c r="AG44" s="264"/>
      <c r="AH44" s="264"/>
      <c r="AI44" s="1361"/>
      <c r="AJ44" s="10"/>
      <c r="AK44" s="59"/>
      <c r="AL44" s="59"/>
      <c r="AM44" s="59"/>
      <c r="AN44" s="59"/>
      <c r="AO44" s="11"/>
      <c r="AP44" s="55"/>
    </row>
    <row r="45" spans="1:42" ht="40" customHeight="1" x14ac:dyDescent="0.2">
      <c r="A45" s="1216"/>
      <c r="B45" s="1218"/>
      <c r="C45" s="1221"/>
      <c r="D45" s="1243"/>
      <c r="E45" s="1244"/>
      <c r="F45" s="1313"/>
      <c r="G45" s="1233" t="s">
        <v>81</v>
      </c>
      <c r="H45" s="1235">
        <v>5</v>
      </c>
      <c r="I45" s="1314" t="s">
        <v>82</v>
      </c>
      <c r="J45" s="1205" t="s">
        <v>83</v>
      </c>
      <c r="K45" s="1318">
        <v>0</v>
      </c>
      <c r="L45" s="1296" t="s">
        <v>84</v>
      </c>
      <c r="M45" s="1213">
        <v>0.25</v>
      </c>
      <c r="N45" s="53" t="s">
        <v>43</v>
      </c>
      <c r="O45" s="101">
        <v>0.5</v>
      </c>
      <c r="P45" s="102">
        <v>1</v>
      </c>
      <c r="Q45" s="103">
        <v>1</v>
      </c>
      <c r="R45" s="160">
        <v>1</v>
      </c>
      <c r="S45" s="186">
        <f t="shared" ref="S45" si="165">SUM(O45:O45)*M45</f>
        <v>0.125</v>
      </c>
      <c r="T45" s="187">
        <f t="shared" ref="T45" si="166">SUM(P45:P45)*M45</f>
        <v>0.25</v>
      </c>
      <c r="U45" s="187">
        <f t="shared" ref="U45" si="167">SUM(Q45:Q45)*M45</f>
        <v>0.25</v>
      </c>
      <c r="V45" s="199">
        <f t="shared" ref="V45" si="168">SUM(R45:R45)*M45</f>
        <v>0.25</v>
      </c>
      <c r="W45" s="203">
        <f t="shared" ref="W45:W50" si="169">MAX(S45:V45)</f>
        <v>0.25</v>
      </c>
      <c r="X45" s="320">
        <f>+S42+S44+S46</f>
        <v>0</v>
      </c>
      <c r="Y45" s="323">
        <f>+T42+T44+T46</f>
        <v>0</v>
      </c>
      <c r="Z45" s="323">
        <f t="shared" ref="Z45:AA45" si="170">+U42+U44+U46</f>
        <v>0</v>
      </c>
      <c r="AA45" s="323">
        <f t="shared" si="170"/>
        <v>0</v>
      </c>
      <c r="AB45" s="326">
        <f>+W42+W44+W46</f>
        <v>0</v>
      </c>
      <c r="AC45" s="638"/>
      <c r="AD45" s="1203" t="s">
        <v>85</v>
      </c>
      <c r="AE45" s="255" t="str">
        <f t="shared" si="32"/>
        <v>PARA MEJORAR</v>
      </c>
      <c r="AF45" s="263" t="str">
        <f>IF(COUNTIF(AE45:AE50,"PARA MEJORAR")&gt;=1,"PARA MEJORAR","BIEN")</f>
        <v>PARA MEJORAR</v>
      </c>
      <c r="AG45" s="264"/>
      <c r="AH45" s="264"/>
      <c r="AI45" s="1361"/>
      <c r="AJ45" s="5"/>
      <c r="AK45" s="6"/>
      <c r="AL45" s="6"/>
      <c r="AM45" s="6"/>
      <c r="AN45" s="6"/>
      <c r="AO45" s="7"/>
      <c r="AP45" s="55"/>
    </row>
    <row r="46" spans="1:42" ht="40" customHeight="1" thickBot="1" x14ac:dyDescent="0.25">
      <c r="A46" s="1216"/>
      <c r="B46" s="1218"/>
      <c r="C46" s="1221"/>
      <c r="D46" s="1243"/>
      <c r="E46" s="1244"/>
      <c r="F46" s="1313"/>
      <c r="G46" s="1293"/>
      <c r="H46" s="1294"/>
      <c r="I46" s="1315"/>
      <c r="J46" s="1317"/>
      <c r="K46" s="1319"/>
      <c r="L46" s="1277"/>
      <c r="M46" s="1225"/>
      <c r="N46" s="51" t="s">
        <v>49</v>
      </c>
      <c r="O46" s="75">
        <v>0</v>
      </c>
      <c r="P46" s="76">
        <v>0</v>
      </c>
      <c r="Q46" s="76">
        <v>0</v>
      </c>
      <c r="R46" s="158">
        <v>0</v>
      </c>
      <c r="S46" s="189">
        <f t="shared" ref="S46" si="171">SUM(O46:O46)*M45</f>
        <v>0</v>
      </c>
      <c r="T46" s="190">
        <f t="shared" ref="T46" si="172">SUM(P46:P46)*M45</f>
        <v>0</v>
      </c>
      <c r="U46" s="190">
        <f t="shared" ref="U46" si="173">SUM(Q46:Q46)*M45</f>
        <v>0</v>
      </c>
      <c r="V46" s="200">
        <f t="shared" ref="V46" si="174">SUM(R46:R46)*M45</f>
        <v>0</v>
      </c>
      <c r="W46" s="204">
        <f t="shared" si="169"/>
        <v>0</v>
      </c>
      <c r="X46" s="320"/>
      <c r="Y46" s="323"/>
      <c r="Z46" s="323"/>
      <c r="AA46" s="323"/>
      <c r="AB46" s="326"/>
      <c r="AC46" s="638"/>
      <c r="AD46" s="1237"/>
      <c r="AE46" s="256"/>
      <c r="AF46" s="264"/>
      <c r="AG46" s="264"/>
      <c r="AH46" s="264"/>
      <c r="AI46" s="1361"/>
      <c r="AJ46" s="10"/>
      <c r="AK46" s="59"/>
      <c r="AL46" s="59"/>
      <c r="AM46" s="59"/>
      <c r="AN46" s="59"/>
      <c r="AO46" s="11"/>
      <c r="AP46" s="55"/>
    </row>
    <row r="47" spans="1:42" ht="40" customHeight="1" x14ac:dyDescent="0.2">
      <c r="A47" s="1216"/>
      <c r="B47" s="1218"/>
      <c r="C47" s="1221"/>
      <c r="D47" s="1243"/>
      <c r="E47" s="1244"/>
      <c r="F47" s="1313"/>
      <c r="G47" s="1293"/>
      <c r="H47" s="1294"/>
      <c r="I47" s="1315"/>
      <c r="J47" s="1317"/>
      <c r="K47" s="1319"/>
      <c r="L47" s="1277" t="s">
        <v>86</v>
      </c>
      <c r="M47" s="1225">
        <v>0.25</v>
      </c>
      <c r="N47" s="53" t="s">
        <v>43</v>
      </c>
      <c r="O47" s="105">
        <v>0.5</v>
      </c>
      <c r="P47" s="106">
        <v>1</v>
      </c>
      <c r="Q47" s="107">
        <v>1</v>
      </c>
      <c r="R47" s="157">
        <v>1</v>
      </c>
      <c r="S47" s="192">
        <f t="shared" ref="S47" si="175">SUM(O47:O47)*M47</f>
        <v>0.125</v>
      </c>
      <c r="T47" s="193">
        <f t="shared" ref="T47" si="176">SUM(P47:P47)*M47</f>
        <v>0.25</v>
      </c>
      <c r="U47" s="193">
        <f t="shared" ref="U47" si="177">SUM(Q47:Q47)*M47</f>
        <v>0.25</v>
      </c>
      <c r="V47" s="201">
        <f t="shared" ref="V47" si="178">SUM(R47:R47)*M47</f>
        <v>0.25</v>
      </c>
      <c r="W47" s="205">
        <f t="shared" si="169"/>
        <v>0.25</v>
      </c>
      <c r="X47" s="320"/>
      <c r="Y47" s="323"/>
      <c r="Z47" s="323"/>
      <c r="AA47" s="323"/>
      <c r="AB47" s="326"/>
      <c r="AC47" s="638"/>
      <c r="AD47" s="1237"/>
      <c r="AE47" s="255" t="str">
        <f t="shared" si="32"/>
        <v>PARA MEJORAR</v>
      </c>
      <c r="AF47" s="264"/>
      <c r="AG47" s="264"/>
      <c r="AH47" s="264"/>
      <c r="AI47" s="1361"/>
      <c r="AJ47" s="10"/>
      <c r="AK47" s="59"/>
      <c r="AL47" s="59"/>
      <c r="AM47" s="59"/>
      <c r="AN47" s="59"/>
      <c r="AO47" s="11"/>
      <c r="AP47" s="55"/>
    </row>
    <row r="48" spans="1:42" ht="40" customHeight="1" thickBot="1" x14ac:dyDescent="0.25">
      <c r="A48" s="1216"/>
      <c r="B48" s="1218"/>
      <c r="C48" s="1221"/>
      <c r="D48" s="1243"/>
      <c r="E48" s="1244"/>
      <c r="F48" s="1313"/>
      <c r="G48" s="1293"/>
      <c r="H48" s="1294"/>
      <c r="I48" s="1315"/>
      <c r="J48" s="1317"/>
      <c r="K48" s="1319"/>
      <c r="L48" s="1277"/>
      <c r="M48" s="1225"/>
      <c r="N48" s="51" t="s">
        <v>49</v>
      </c>
      <c r="O48" s="75">
        <v>0</v>
      </c>
      <c r="P48" s="76">
        <v>0</v>
      </c>
      <c r="Q48" s="76">
        <v>0</v>
      </c>
      <c r="R48" s="158">
        <v>0</v>
      </c>
      <c r="S48" s="189">
        <f t="shared" ref="S48" si="179">SUM(O48:O48)*M47</f>
        <v>0</v>
      </c>
      <c r="T48" s="190">
        <f t="shared" ref="T48" si="180">SUM(P48:P48)*M47</f>
        <v>0</v>
      </c>
      <c r="U48" s="190">
        <f t="shared" ref="U48" si="181">SUM(Q48:Q48)*M47</f>
        <v>0</v>
      </c>
      <c r="V48" s="200">
        <f t="shared" ref="V48" si="182">SUM(R48:R48)*M47</f>
        <v>0</v>
      </c>
      <c r="W48" s="204">
        <f t="shared" si="169"/>
        <v>0</v>
      </c>
      <c r="X48" s="320"/>
      <c r="Y48" s="323"/>
      <c r="Z48" s="323"/>
      <c r="AA48" s="323"/>
      <c r="AB48" s="326"/>
      <c r="AC48" s="638"/>
      <c r="AD48" s="1237"/>
      <c r="AE48" s="256"/>
      <c r="AF48" s="264"/>
      <c r="AG48" s="264"/>
      <c r="AH48" s="264"/>
      <c r="AI48" s="1361"/>
      <c r="AJ48" s="10"/>
      <c r="AK48" s="59"/>
      <c r="AL48" s="59"/>
      <c r="AM48" s="59"/>
      <c r="AN48" s="59"/>
      <c r="AO48" s="11"/>
      <c r="AP48" s="55"/>
    </row>
    <row r="49" spans="1:42" ht="40" customHeight="1" x14ac:dyDescent="0.2">
      <c r="A49" s="1216"/>
      <c r="B49" s="1218"/>
      <c r="C49" s="1221"/>
      <c r="D49" s="1243"/>
      <c r="E49" s="1244"/>
      <c r="F49" s="1313"/>
      <c r="G49" s="1293"/>
      <c r="H49" s="1294"/>
      <c r="I49" s="1315"/>
      <c r="J49" s="1317"/>
      <c r="K49" s="1319"/>
      <c r="L49" s="1277" t="s">
        <v>87</v>
      </c>
      <c r="M49" s="1225">
        <v>0.5</v>
      </c>
      <c r="N49" s="53" t="s">
        <v>43</v>
      </c>
      <c r="O49" s="105">
        <v>0</v>
      </c>
      <c r="P49" s="106">
        <v>0</v>
      </c>
      <c r="Q49" s="107">
        <v>0.5</v>
      </c>
      <c r="R49" s="157">
        <v>1</v>
      </c>
      <c r="S49" s="192">
        <f t="shared" ref="S49" si="183">SUM(O49:O49)*M49</f>
        <v>0</v>
      </c>
      <c r="T49" s="193">
        <f t="shared" ref="T49" si="184">SUM(P49:P49)*M49</f>
        <v>0</v>
      </c>
      <c r="U49" s="193">
        <f t="shared" ref="U49" si="185">SUM(Q49:Q49)*M49</f>
        <v>0.25</v>
      </c>
      <c r="V49" s="201">
        <f t="shared" ref="V49" si="186">SUM(R49:R49)*M49</f>
        <v>0.5</v>
      </c>
      <c r="W49" s="205">
        <f t="shared" si="169"/>
        <v>0.5</v>
      </c>
      <c r="X49" s="320"/>
      <c r="Y49" s="323"/>
      <c r="Z49" s="323"/>
      <c r="AA49" s="323"/>
      <c r="AB49" s="326"/>
      <c r="AC49" s="638"/>
      <c r="AD49" s="1237"/>
      <c r="AE49" s="255" t="str">
        <f t="shared" si="32"/>
        <v>EQUILIBRADA</v>
      </c>
      <c r="AF49" s="264"/>
      <c r="AG49" s="264"/>
      <c r="AH49" s="264"/>
      <c r="AI49" s="1361"/>
      <c r="AJ49" s="10"/>
      <c r="AK49" s="59"/>
      <c r="AL49" s="59"/>
      <c r="AM49" s="59"/>
      <c r="AN49" s="59"/>
      <c r="AO49" s="11"/>
      <c r="AP49" s="55"/>
    </row>
    <row r="50" spans="1:42" ht="40" customHeight="1" thickBot="1" x14ac:dyDescent="0.25">
      <c r="A50" s="1216"/>
      <c r="B50" s="1218"/>
      <c r="C50" s="1221"/>
      <c r="D50" s="1243"/>
      <c r="E50" s="1244"/>
      <c r="F50" s="1313"/>
      <c r="G50" s="1234"/>
      <c r="H50" s="1236"/>
      <c r="I50" s="1316"/>
      <c r="J50" s="1206"/>
      <c r="K50" s="1320"/>
      <c r="L50" s="1278"/>
      <c r="M50" s="1214"/>
      <c r="N50" s="51" t="s">
        <v>49</v>
      </c>
      <c r="O50" s="77">
        <v>0</v>
      </c>
      <c r="P50" s="78">
        <v>0</v>
      </c>
      <c r="Q50" s="78">
        <v>0</v>
      </c>
      <c r="R50" s="159">
        <v>0</v>
      </c>
      <c r="S50" s="195">
        <f t="shared" ref="S50" si="187">SUM(O50:O50)*M49</f>
        <v>0</v>
      </c>
      <c r="T50" s="196">
        <f t="shared" ref="T50" si="188">SUM(P50:P50)*M49</f>
        <v>0</v>
      </c>
      <c r="U50" s="196">
        <f t="shared" ref="U50" si="189">SUM(Q50:Q50)*M49</f>
        <v>0</v>
      </c>
      <c r="V50" s="202">
        <f t="shared" ref="V50" si="190">SUM(R50:R50)*M49</f>
        <v>0</v>
      </c>
      <c r="W50" s="206">
        <f t="shared" si="169"/>
        <v>0</v>
      </c>
      <c r="X50" s="321"/>
      <c r="Y50" s="324"/>
      <c r="Z50" s="324"/>
      <c r="AA50" s="324"/>
      <c r="AB50" s="327"/>
      <c r="AC50" s="638"/>
      <c r="AD50" s="1204"/>
      <c r="AE50" s="256"/>
      <c r="AF50" s="265"/>
      <c r="AG50" s="264"/>
      <c r="AH50" s="264"/>
      <c r="AI50" s="1361"/>
      <c r="AJ50" s="10"/>
      <c r="AK50" s="59"/>
      <c r="AL50" s="59"/>
      <c r="AM50" s="59"/>
      <c r="AN50" s="59"/>
      <c r="AO50" s="11"/>
      <c r="AP50" s="55"/>
    </row>
    <row r="51" spans="1:42" ht="40" customHeight="1" x14ac:dyDescent="0.2">
      <c r="A51" s="1216"/>
      <c r="B51" s="1218"/>
      <c r="C51" s="1221"/>
      <c r="D51" s="1243"/>
      <c r="E51" s="1244"/>
      <c r="F51" s="1245"/>
      <c r="G51" s="1248" t="s">
        <v>88</v>
      </c>
      <c r="H51" s="1250">
        <v>6</v>
      </c>
      <c r="I51" s="1252" t="s">
        <v>89</v>
      </c>
      <c r="J51" s="1252" t="s">
        <v>90</v>
      </c>
      <c r="K51" s="1241">
        <f>((Q60*M59+Q56*M55+Q54*M53+Q52*M51)/100%)</f>
        <v>0</v>
      </c>
      <c r="L51" s="1335" t="s">
        <v>91</v>
      </c>
      <c r="M51" s="1311">
        <v>0.2</v>
      </c>
      <c r="N51" s="53" t="s">
        <v>43</v>
      </c>
      <c r="O51" s="101">
        <v>0.25</v>
      </c>
      <c r="P51" s="102">
        <v>0.5</v>
      </c>
      <c r="Q51" s="103">
        <v>0.75</v>
      </c>
      <c r="R51" s="160">
        <v>1</v>
      </c>
      <c r="S51" s="186">
        <f t="shared" ref="S51" si="191">SUM(O51:O51)*M51</f>
        <v>0.05</v>
      </c>
      <c r="T51" s="187">
        <f t="shared" ref="T51" si="192">SUM(P51:P51)*M51</f>
        <v>0.1</v>
      </c>
      <c r="U51" s="187">
        <f t="shared" ref="U51" si="193">SUM(Q51:Q51)*M51</f>
        <v>0.15000000000000002</v>
      </c>
      <c r="V51" s="199">
        <f t="shared" ref="V51" si="194">SUM(R51:R51)*M51</f>
        <v>0.2</v>
      </c>
      <c r="W51" s="203">
        <f t="shared" ref="W51:W60" si="195">MAX(S51:V51)</f>
        <v>0.2</v>
      </c>
      <c r="X51" s="319">
        <f>+S48+S50+S52+S56+S54</f>
        <v>0</v>
      </c>
      <c r="Y51" s="322">
        <f>+T48+T50+T52+T56+T54</f>
        <v>0</v>
      </c>
      <c r="Z51" s="322">
        <f>+U48+U50+U52+U56+U54</f>
        <v>0</v>
      </c>
      <c r="AA51" s="322">
        <f>+V48+V50+V52+V56+V54</f>
        <v>0</v>
      </c>
      <c r="AB51" s="325">
        <f>+W48+W50+W52+W56+W54</f>
        <v>0</v>
      </c>
      <c r="AC51" s="638"/>
      <c r="AD51" s="1203" t="s">
        <v>85</v>
      </c>
      <c r="AE51" s="255" t="str">
        <f t="shared" si="32"/>
        <v>PARA MEJORAR</v>
      </c>
      <c r="AF51" s="263" t="str">
        <f>IF(COUNTIF(AE51:AE60,"PARA MEJORAR")&gt;=1,"PARA MEJORAR","BIEN")</f>
        <v>PARA MEJORAR</v>
      </c>
      <c r="AG51" s="264"/>
      <c r="AH51" s="264"/>
      <c r="AI51" s="1361"/>
      <c r="AJ51" s="5"/>
      <c r="AK51" s="6"/>
      <c r="AL51" s="6"/>
      <c r="AM51" s="6"/>
      <c r="AN51" s="6"/>
      <c r="AO51" s="7"/>
      <c r="AP51" s="55"/>
    </row>
    <row r="52" spans="1:42" ht="40" customHeight="1" thickBot="1" x14ac:dyDescent="0.25">
      <c r="A52" s="1216"/>
      <c r="B52" s="1218"/>
      <c r="C52" s="1221"/>
      <c r="D52" s="1243"/>
      <c r="E52" s="1244"/>
      <c r="F52" s="1245"/>
      <c r="G52" s="1248"/>
      <c r="H52" s="1250"/>
      <c r="I52" s="1252"/>
      <c r="J52" s="1252"/>
      <c r="K52" s="1241"/>
      <c r="L52" s="1295"/>
      <c r="M52" s="1225"/>
      <c r="N52" s="51" t="s">
        <v>49</v>
      </c>
      <c r="O52" s="75">
        <v>0</v>
      </c>
      <c r="P52" s="76">
        <v>0</v>
      </c>
      <c r="Q52" s="80">
        <v>0</v>
      </c>
      <c r="R52" s="158">
        <v>0</v>
      </c>
      <c r="S52" s="189">
        <f t="shared" ref="S52" si="196">SUM(O52:O52)*M51</f>
        <v>0</v>
      </c>
      <c r="T52" s="190">
        <f t="shared" ref="T52" si="197">SUM(P52:P52)*M51</f>
        <v>0</v>
      </c>
      <c r="U52" s="190">
        <f t="shared" ref="U52" si="198">SUM(Q52:Q52)*M51</f>
        <v>0</v>
      </c>
      <c r="V52" s="200">
        <f t="shared" ref="V52" si="199">SUM(R52:R52)*M51</f>
        <v>0</v>
      </c>
      <c r="W52" s="204">
        <f t="shared" si="195"/>
        <v>0</v>
      </c>
      <c r="X52" s="320"/>
      <c r="Y52" s="323"/>
      <c r="Z52" s="323"/>
      <c r="AA52" s="323"/>
      <c r="AB52" s="326"/>
      <c r="AC52" s="638"/>
      <c r="AD52" s="1237"/>
      <c r="AE52" s="256"/>
      <c r="AF52" s="264"/>
      <c r="AG52" s="264"/>
      <c r="AH52" s="264"/>
      <c r="AI52" s="1361"/>
      <c r="AJ52" s="10"/>
      <c r="AK52" s="59"/>
      <c r="AL52" s="59"/>
      <c r="AM52" s="59"/>
      <c r="AN52" s="59"/>
      <c r="AO52" s="11"/>
      <c r="AP52" s="55"/>
    </row>
    <row r="53" spans="1:42" ht="40" customHeight="1" x14ac:dyDescent="0.2">
      <c r="A53" s="1216"/>
      <c r="B53" s="1218"/>
      <c r="C53" s="1221"/>
      <c r="D53" s="1243"/>
      <c r="E53" s="1244"/>
      <c r="F53" s="1245"/>
      <c r="G53" s="1248"/>
      <c r="H53" s="1250"/>
      <c r="I53" s="1252"/>
      <c r="J53" s="1252"/>
      <c r="K53" s="1241"/>
      <c r="L53" s="1295" t="s">
        <v>92</v>
      </c>
      <c r="M53" s="1225">
        <v>0.2</v>
      </c>
      <c r="N53" s="53" t="s">
        <v>43</v>
      </c>
      <c r="O53" s="105">
        <v>0.25</v>
      </c>
      <c r="P53" s="106">
        <v>0.5</v>
      </c>
      <c r="Q53" s="107">
        <v>0.75</v>
      </c>
      <c r="R53" s="157">
        <v>1</v>
      </c>
      <c r="S53" s="192">
        <f t="shared" ref="S53" si="200">SUM(O53:O53)*M53</f>
        <v>0.05</v>
      </c>
      <c r="T53" s="193">
        <f t="shared" ref="T53" si="201">SUM(P53:P53)*M53</f>
        <v>0.1</v>
      </c>
      <c r="U53" s="193">
        <f t="shared" ref="U53" si="202">SUM(Q53:Q53)*M53</f>
        <v>0.15000000000000002</v>
      </c>
      <c r="V53" s="201">
        <f t="shared" ref="V53" si="203">SUM(R53:R53)*M53</f>
        <v>0.2</v>
      </c>
      <c r="W53" s="205">
        <f t="shared" si="195"/>
        <v>0.2</v>
      </c>
      <c r="X53" s="320"/>
      <c r="Y53" s="323"/>
      <c r="Z53" s="323"/>
      <c r="AA53" s="323"/>
      <c r="AB53" s="326"/>
      <c r="AC53" s="638"/>
      <c r="AD53" s="1237"/>
      <c r="AE53" s="255" t="str">
        <f t="shared" si="32"/>
        <v>PARA MEJORAR</v>
      </c>
      <c r="AF53" s="264"/>
      <c r="AG53" s="264"/>
      <c r="AH53" s="264"/>
      <c r="AI53" s="1361"/>
      <c r="AJ53" s="10"/>
      <c r="AK53" s="59"/>
      <c r="AL53" s="59"/>
      <c r="AM53" s="59"/>
      <c r="AN53" s="59"/>
      <c r="AO53" s="11"/>
      <c r="AP53" s="55"/>
    </row>
    <row r="54" spans="1:42" ht="40" customHeight="1" thickBot="1" x14ac:dyDescent="0.25">
      <c r="A54" s="1216"/>
      <c r="B54" s="1218"/>
      <c r="C54" s="1221"/>
      <c r="D54" s="1243"/>
      <c r="E54" s="1244"/>
      <c r="F54" s="1245"/>
      <c r="G54" s="1248"/>
      <c r="H54" s="1250"/>
      <c r="I54" s="1252"/>
      <c r="J54" s="1252"/>
      <c r="K54" s="1241"/>
      <c r="L54" s="1295" t="s">
        <v>93</v>
      </c>
      <c r="M54" s="1225"/>
      <c r="N54" s="51" t="s">
        <v>49</v>
      </c>
      <c r="O54" s="75">
        <v>0</v>
      </c>
      <c r="P54" s="76">
        <v>0</v>
      </c>
      <c r="Q54" s="80">
        <v>0</v>
      </c>
      <c r="R54" s="158">
        <v>0</v>
      </c>
      <c r="S54" s="189">
        <f t="shared" ref="S54" si="204">SUM(O54:O54)*M53</f>
        <v>0</v>
      </c>
      <c r="T54" s="190">
        <f t="shared" ref="T54" si="205">SUM(P54:P54)*M53</f>
        <v>0</v>
      </c>
      <c r="U54" s="190">
        <f t="shared" ref="U54" si="206">SUM(Q54:Q54)*M53</f>
        <v>0</v>
      </c>
      <c r="V54" s="200">
        <f t="shared" ref="V54" si="207">SUM(R54:R54)*M53</f>
        <v>0</v>
      </c>
      <c r="W54" s="204">
        <f t="shared" si="195"/>
        <v>0</v>
      </c>
      <c r="X54" s="320"/>
      <c r="Y54" s="323"/>
      <c r="Z54" s="323"/>
      <c r="AA54" s="323"/>
      <c r="AB54" s="326"/>
      <c r="AC54" s="638"/>
      <c r="AD54" s="1237"/>
      <c r="AE54" s="256"/>
      <c r="AF54" s="264"/>
      <c r="AG54" s="264"/>
      <c r="AH54" s="264"/>
      <c r="AI54" s="1361"/>
      <c r="AJ54" s="10"/>
      <c r="AK54" s="59"/>
      <c r="AL54" s="59"/>
      <c r="AM54" s="59"/>
      <c r="AN54" s="59"/>
      <c r="AO54" s="11"/>
      <c r="AP54" s="55"/>
    </row>
    <row r="55" spans="1:42" ht="40" customHeight="1" x14ac:dyDescent="0.2">
      <c r="A55" s="1216"/>
      <c r="B55" s="1218"/>
      <c r="C55" s="1221"/>
      <c r="D55" s="1243"/>
      <c r="E55" s="1244"/>
      <c r="F55" s="1245"/>
      <c r="G55" s="1248"/>
      <c r="H55" s="1250"/>
      <c r="I55" s="1252"/>
      <c r="J55" s="1252"/>
      <c r="K55" s="1241"/>
      <c r="L55" s="1295" t="s">
        <v>94</v>
      </c>
      <c r="M55" s="1225">
        <v>0.2</v>
      </c>
      <c r="N55" s="53" t="s">
        <v>43</v>
      </c>
      <c r="O55" s="105">
        <v>0.25</v>
      </c>
      <c r="P55" s="106">
        <v>0.5</v>
      </c>
      <c r="Q55" s="107">
        <v>0.75</v>
      </c>
      <c r="R55" s="157">
        <v>1</v>
      </c>
      <c r="S55" s="192">
        <f t="shared" ref="S55" si="208">SUM(O55:O55)*M55</f>
        <v>0.05</v>
      </c>
      <c r="T55" s="193">
        <f t="shared" ref="T55" si="209">SUM(P55:P55)*M55</f>
        <v>0.1</v>
      </c>
      <c r="U55" s="193">
        <f t="shared" ref="U55" si="210">SUM(Q55:Q55)*M55</f>
        <v>0.15000000000000002</v>
      </c>
      <c r="V55" s="201">
        <f t="shared" ref="V55" si="211">SUM(R55:R55)*M55</f>
        <v>0.2</v>
      </c>
      <c r="W55" s="205">
        <f t="shared" si="195"/>
        <v>0.2</v>
      </c>
      <c r="X55" s="320"/>
      <c r="Y55" s="323"/>
      <c r="Z55" s="323"/>
      <c r="AA55" s="323"/>
      <c r="AB55" s="326"/>
      <c r="AC55" s="638"/>
      <c r="AD55" s="1237"/>
      <c r="AE55" s="255" t="str">
        <f t="shared" si="32"/>
        <v>PARA MEJORAR</v>
      </c>
      <c r="AF55" s="264"/>
      <c r="AG55" s="264"/>
      <c r="AH55" s="264"/>
      <c r="AI55" s="1361"/>
      <c r="AJ55" s="10"/>
      <c r="AK55" s="59"/>
      <c r="AL55" s="59"/>
      <c r="AM55" s="59"/>
      <c r="AN55" s="59"/>
      <c r="AO55" s="11"/>
      <c r="AP55" s="55"/>
    </row>
    <row r="56" spans="1:42" ht="40" customHeight="1" thickBot="1" x14ac:dyDescent="0.25">
      <c r="A56" s="1216"/>
      <c r="B56" s="1218"/>
      <c r="C56" s="1221"/>
      <c r="D56" s="1243"/>
      <c r="E56" s="1244"/>
      <c r="F56" s="1245"/>
      <c r="G56" s="1248"/>
      <c r="H56" s="1250"/>
      <c r="I56" s="1252"/>
      <c r="J56" s="1252"/>
      <c r="K56" s="1241"/>
      <c r="L56" s="1295"/>
      <c r="M56" s="1225"/>
      <c r="N56" s="51" t="s">
        <v>49</v>
      </c>
      <c r="O56" s="75">
        <v>0</v>
      </c>
      <c r="P56" s="76">
        <v>0</v>
      </c>
      <c r="Q56" s="80">
        <v>0</v>
      </c>
      <c r="R56" s="158">
        <v>0</v>
      </c>
      <c r="S56" s="189">
        <f t="shared" ref="S56" si="212">SUM(O56:O56)*M55</f>
        <v>0</v>
      </c>
      <c r="T56" s="190">
        <f t="shared" ref="T56" si="213">SUM(P56:P56)*M55</f>
        <v>0</v>
      </c>
      <c r="U56" s="190">
        <f t="shared" ref="U56" si="214">SUM(Q56:Q56)*M55</f>
        <v>0</v>
      </c>
      <c r="V56" s="200">
        <f t="shared" ref="V56" si="215">SUM(R56:R56)*M55</f>
        <v>0</v>
      </c>
      <c r="W56" s="204">
        <f t="shared" si="195"/>
        <v>0</v>
      </c>
      <c r="X56" s="320"/>
      <c r="Y56" s="323"/>
      <c r="Z56" s="323"/>
      <c r="AA56" s="323"/>
      <c r="AB56" s="326"/>
      <c r="AC56" s="638"/>
      <c r="AD56" s="1237"/>
      <c r="AE56" s="256"/>
      <c r="AF56" s="264"/>
      <c r="AG56" s="264"/>
      <c r="AH56" s="264"/>
      <c r="AI56" s="1361"/>
      <c r="AJ56" s="10"/>
      <c r="AK56" s="59"/>
      <c r="AL56" s="59"/>
      <c r="AM56" s="59"/>
      <c r="AN56" s="59"/>
      <c r="AO56" s="11"/>
      <c r="AP56" s="55"/>
    </row>
    <row r="57" spans="1:42" ht="40" customHeight="1" x14ac:dyDescent="0.2">
      <c r="A57" s="1216"/>
      <c r="B57" s="1218"/>
      <c r="C57" s="1221"/>
      <c r="D57" s="1243"/>
      <c r="E57" s="1244"/>
      <c r="F57" s="1245"/>
      <c r="G57" s="1248"/>
      <c r="H57" s="1250"/>
      <c r="I57" s="1252"/>
      <c r="J57" s="1252"/>
      <c r="K57" s="1241"/>
      <c r="L57" s="1295" t="s">
        <v>95</v>
      </c>
      <c r="M57" s="1225">
        <v>0.2</v>
      </c>
      <c r="N57" s="53" t="s">
        <v>43</v>
      </c>
      <c r="O57" s="105">
        <v>0.25</v>
      </c>
      <c r="P57" s="106">
        <v>0.5</v>
      </c>
      <c r="Q57" s="107">
        <v>0.75</v>
      </c>
      <c r="R57" s="157">
        <v>1</v>
      </c>
      <c r="S57" s="192">
        <f t="shared" ref="S57" si="216">SUM(O57:O57)*M57</f>
        <v>0.05</v>
      </c>
      <c r="T57" s="193">
        <f t="shared" ref="T57" si="217">SUM(P57:P57)*M57</f>
        <v>0.1</v>
      </c>
      <c r="U57" s="193">
        <f t="shared" ref="U57" si="218">SUM(Q57:Q57)*M57</f>
        <v>0.15000000000000002</v>
      </c>
      <c r="V57" s="201">
        <f t="shared" ref="V57" si="219">SUM(R57:R57)*M57</f>
        <v>0.2</v>
      </c>
      <c r="W57" s="205">
        <f t="shared" si="195"/>
        <v>0.2</v>
      </c>
      <c r="X57" s="320"/>
      <c r="Y57" s="323"/>
      <c r="Z57" s="323"/>
      <c r="AA57" s="323"/>
      <c r="AB57" s="326"/>
      <c r="AC57" s="638"/>
      <c r="AD57" s="1237"/>
      <c r="AE57" s="255" t="str">
        <f t="shared" si="32"/>
        <v>PARA MEJORAR</v>
      </c>
      <c r="AF57" s="264"/>
      <c r="AG57" s="264"/>
      <c r="AH57" s="264"/>
      <c r="AI57" s="1361"/>
      <c r="AJ57" s="10"/>
      <c r="AK57" s="59"/>
      <c r="AL57" s="59"/>
      <c r="AM57" s="59"/>
      <c r="AN57" s="59"/>
      <c r="AO57" s="11"/>
      <c r="AP57" s="55"/>
    </row>
    <row r="58" spans="1:42" ht="40" customHeight="1" thickBot="1" x14ac:dyDescent="0.25">
      <c r="A58" s="1216"/>
      <c r="B58" s="1218"/>
      <c r="C58" s="1221"/>
      <c r="D58" s="1243"/>
      <c r="E58" s="1244"/>
      <c r="F58" s="1245"/>
      <c r="G58" s="1248"/>
      <c r="H58" s="1250"/>
      <c r="I58" s="1252"/>
      <c r="J58" s="1252"/>
      <c r="K58" s="1241"/>
      <c r="L58" s="1295"/>
      <c r="M58" s="1225"/>
      <c r="N58" s="51" t="s">
        <v>49</v>
      </c>
      <c r="O58" s="75">
        <v>0</v>
      </c>
      <c r="P58" s="76">
        <v>0</v>
      </c>
      <c r="Q58" s="80">
        <v>0</v>
      </c>
      <c r="R58" s="158">
        <v>0</v>
      </c>
      <c r="S58" s="189">
        <f t="shared" ref="S58" si="220">SUM(O58:O58)*M57</f>
        <v>0</v>
      </c>
      <c r="T58" s="190">
        <f t="shared" ref="T58" si="221">SUM(P58:P58)*M57</f>
        <v>0</v>
      </c>
      <c r="U58" s="190">
        <f t="shared" ref="U58" si="222">SUM(Q58:Q58)*M57</f>
        <v>0</v>
      </c>
      <c r="V58" s="200">
        <f t="shared" ref="V58" si="223">SUM(R58:R58)*M57</f>
        <v>0</v>
      </c>
      <c r="W58" s="204">
        <f t="shared" si="195"/>
        <v>0</v>
      </c>
      <c r="X58" s="320"/>
      <c r="Y58" s="323"/>
      <c r="Z58" s="323"/>
      <c r="AA58" s="323"/>
      <c r="AB58" s="326"/>
      <c r="AC58" s="638"/>
      <c r="AD58" s="1237"/>
      <c r="AE58" s="256"/>
      <c r="AF58" s="264"/>
      <c r="AG58" s="264"/>
      <c r="AH58" s="264"/>
      <c r="AI58" s="1361"/>
      <c r="AJ58" s="10"/>
      <c r="AK58" s="59"/>
      <c r="AL58" s="59"/>
      <c r="AM58" s="59"/>
      <c r="AN58" s="59"/>
      <c r="AO58" s="11"/>
      <c r="AP58" s="55"/>
    </row>
    <row r="59" spans="1:42" ht="40" customHeight="1" x14ac:dyDescent="0.2">
      <c r="A59" s="1216"/>
      <c r="B59" s="1218"/>
      <c r="C59" s="1221"/>
      <c r="D59" s="1243"/>
      <c r="E59" s="1244"/>
      <c r="F59" s="1245"/>
      <c r="G59" s="1248"/>
      <c r="H59" s="1250"/>
      <c r="I59" s="1252"/>
      <c r="J59" s="1252"/>
      <c r="K59" s="1241"/>
      <c r="L59" s="1295" t="s">
        <v>96</v>
      </c>
      <c r="M59" s="1225">
        <v>0.2</v>
      </c>
      <c r="N59" s="53" t="s">
        <v>43</v>
      </c>
      <c r="O59" s="105">
        <v>0.25</v>
      </c>
      <c r="P59" s="106">
        <v>0.5</v>
      </c>
      <c r="Q59" s="107">
        <v>0.75</v>
      </c>
      <c r="R59" s="157">
        <v>1</v>
      </c>
      <c r="S59" s="192">
        <f t="shared" ref="S59" si="224">SUM(O59:O59)*M59</f>
        <v>0.05</v>
      </c>
      <c r="T59" s="193">
        <f t="shared" ref="T59" si="225">SUM(P59:P59)*M59</f>
        <v>0.1</v>
      </c>
      <c r="U59" s="193">
        <f t="shared" ref="U59" si="226">SUM(Q59:Q59)*M59</f>
        <v>0.15000000000000002</v>
      </c>
      <c r="V59" s="201">
        <f t="shared" ref="V59" si="227">SUM(R59:R59)*M59</f>
        <v>0.2</v>
      </c>
      <c r="W59" s="205">
        <f t="shared" si="195"/>
        <v>0.2</v>
      </c>
      <c r="X59" s="320"/>
      <c r="Y59" s="323"/>
      <c r="Z59" s="323"/>
      <c r="AA59" s="323"/>
      <c r="AB59" s="326"/>
      <c r="AC59" s="638"/>
      <c r="AD59" s="1237"/>
      <c r="AE59" s="255" t="str">
        <f t="shared" si="32"/>
        <v>PARA MEJORAR</v>
      </c>
      <c r="AF59" s="264"/>
      <c r="AG59" s="264"/>
      <c r="AH59" s="264"/>
      <c r="AI59" s="1361"/>
      <c r="AJ59" s="10"/>
      <c r="AK59" s="59"/>
      <c r="AL59" s="59"/>
      <c r="AM59" s="59"/>
      <c r="AN59" s="59"/>
      <c r="AO59" s="11"/>
      <c r="AP59" s="55"/>
    </row>
    <row r="60" spans="1:42" ht="40" customHeight="1" thickBot="1" x14ac:dyDescent="0.25">
      <c r="A60" s="1216"/>
      <c r="B60" s="1218"/>
      <c r="C60" s="1222"/>
      <c r="D60" s="1228"/>
      <c r="E60" s="1230"/>
      <c r="F60" s="1246"/>
      <c r="G60" s="1258"/>
      <c r="H60" s="1259"/>
      <c r="I60" s="1267"/>
      <c r="J60" s="1267"/>
      <c r="K60" s="1268"/>
      <c r="L60" s="1212"/>
      <c r="M60" s="1214"/>
      <c r="N60" s="51" t="s">
        <v>49</v>
      </c>
      <c r="O60" s="81">
        <v>0</v>
      </c>
      <c r="P60" s="82">
        <v>0</v>
      </c>
      <c r="Q60" s="83">
        <v>0</v>
      </c>
      <c r="R60" s="161">
        <v>0</v>
      </c>
      <c r="S60" s="195">
        <f t="shared" ref="S60" si="228">SUM(O60:O60)*M59</f>
        <v>0</v>
      </c>
      <c r="T60" s="196">
        <f t="shared" ref="T60" si="229">SUM(P60:P60)*M59</f>
        <v>0</v>
      </c>
      <c r="U60" s="196">
        <f t="shared" ref="U60" si="230">SUM(Q60:Q60)*M59</f>
        <v>0</v>
      </c>
      <c r="V60" s="202">
        <f t="shared" ref="V60" si="231">SUM(R60:R60)*M59</f>
        <v>0</v>
      </c>
      <c r="W60" s="206">
        <f t="shared" si="195"/>
        <v>0</v>
      </c>
      <c r="X60" s="321"/>
      <c r="Y60" s="324"/>
      <c r="Z60" s="324"/>
      <c r="AA60" s="324"/>
      <c r="AB60" s="327"/>
      <c r="AC60" s="638"/>
      <c r="AD60" s="1204"/>
      <c r="AE60" s="256"/>
      <c r="AF60" s="265"/>
      <c r="AG60" s="265"/>
      <c r="AH60" s="264"/>
      <c r="AI60" s="1361"/>
      <c r="AJ60" s="10"/>
      <c r="AK60" s="59"/>
      <c r="AL60" s="59"/>
      <c r="AM60" s="59"/>
      <c r="AN60" s="59"/>
      <c r="AO60" s="11"/>
      <c r="AP60" s="55"/>
    </row>
    <row r="61" spans="1:42" ht="40" customHeight="1" x14ac:dyDescent="0.2">
      <c r="A61" s="1216"/>
      <c r="B61" s="1218"/>
      <c r="C61" s="1221">
        <v>2</v>
      </c>
      <c r="D61" s="1243" t="s">
        <v>97</v>
      </c>
      <c r="E61" s="1244">
        <v>2</v>
      </c>
      <c r="F61" s="1245" t="s">
        <v>98</v>
      </c>
      <c r="G61" s="1298" t="s">
        <v>99</v>
      </c>
      <c r="H61" s="1249">
        <v>7</v>
      </c>
      <c r="I61" s="1306" t="s">
        <v>100</v>
      </c>
      <c r="J61" s="1306" t="s">
        <v>101</v>
      </c>
      <c r="K61" s="1303">
        <v>0</v>
      </c>
      <c r="L61" s="1309" t="s">
        <v>102</v>
      </c>
      <c r="M61" s="1213">
        <v>0.25</v>
      </c>
      <c r="N61" s="53" t="s">
        <v>43</v>
      </c>
      <c r="O61" s="109">
        <v>0.25</v>
      </c>
      <c r="P61" s="102">
        <v>0.5</v>
      </c>
      <c r="Q61" s="103">
        <v>0.75</v>
      </c>
      <c r="R61" s="160">
        <v>1</v>
      </c>
      <c r="S61" s="186">
        <f t="shared" ref="S61" si="232">SUM(O61:O61)*M61</f>
        <v>6.25E-2</v>
      </c>
      <c r="T61" s="187">
        <f t="shared" ref="T61" si="233">SUM(P61:P61)*M61</f>
        <v>0.125</v>
      </c>
      <c r="U61" s="187">
        <f t="shared" ref="U61" si="234">SUM(Q61:Q61)*M61</f>
        <v>0.1875</v>
      </c>
      <c r="V61" s="199">
        <f t="shared" ref="V61" si="235">SUM(R61:R61)*M61</f>
        <v>0.25</v>
      </c>
      <c r="W61" s="203">
        <f t="shared" ref="W61:W68" si="236">MAX(S61:V61)</f>
        <v>0.25</v>
      </c>
      <c r="X61" s="319">
        <f>+S58+S60+S62+S64</f>
        <v>0</v>
      </c>
      <c r="Y61" s="322">
        <f t="shared" ref="Y61:AA61" si="237">+T58+T60+T62+T64</f>
        <v>0</v>
      </c>
      <c r="Z61" s="322">
        <f t="shared" si="237"/>
        <v>0</v>
      </c>
      <c r="AA61" s="322">
        <f t="shared" si="237"/>
        <v>0</v>
      </c>
      <c r="AB61" s="325">
        <f>+W58+W60+W62+W64</f>
        <v>0</v>
      </c>
      <c r="AC61" s="638"/>
      <c r="AD61" s="1237"/>
      <c r="AE61" s="255" t="str">
        <f t="shared" si="32"/>
        <v>PARA MEJORAR</v>
      </c>
      <c r="AF61" s="263" t="str">
        <f>IF(COUNTIF(AE61:AE68,"PARA MEJORAR")&gt;=1,"PARA MEJORAR","BIEN")</f>
        <v>PARA MEJORAR</v>
      </c>
      <c r="AG61" s="264" t="str">
        <f>IF(COUNTIF(AF61:AF72,"PARA MEJORAR")&gt;=1,"PARA MEJORAR","BIEN")</f>
        <v>PARA MEJORAR</v>
      </c>
      <c r="AH61" s="264"/>
      <c r="AI61" s="1361"/>
      <c r="AJ61" s="5"/>
      <c r="AK61" s="6"/>
      <c r="AL61" s="6"/>
      <c r="AM61" s="6"/>
      <c r="AN61" s="6"/>
      <c r="AO61" s="7"/>
      <c r="AP61" s="55"/>
    </row>
    <row r="62" spans="1:42" ht="40" customHeight="1" thickBot="1" x14ac:dyDescent="0.25">
      <c r="A62" s="1216"/>
      <c r="B62" s="1218"/>
      <c r="C62" s="1221"/>
      <c r="D62" s="1243"/>
      <c r="E62" s="1244"/>
      <c r="F62" s="1245"/>
      <c r="G62" s="1299"/>
      <c r="H62" s="1250"/>
      <c r="I62" s="1307"/>
      <c r="J62" s="1307"/>
      <c r="K62" s="1304"/>
      <c r="L62" s="1280"/>
      <c r="M62" s="1225"/>
      <c r="N62" s="51" t="s">
        <v>49</v>
      </c>
      <c r="O62" s="79">
        <v>0</v>
      </c>
      <c r="P62" s="76">
        <v>0</v>
      </c>
      <c r="Q62" s="80">
        <v>0</v>
      </c>
      <c r="R62" s="158">
        <v>0</v>
      </c>
      <c r="S62" s="189">
        <f t="shared" ref="S62" si="238">SUM(O62:O62)*M61</f>
        <v>0</v>
      </c>
      <c r="T62" s="190">
        <f t="shared" ref="T62" si="239">SUM(P62:P62)*M61</f>
        <v>0</v>
      </c>
      <c r="U62" s="190">
        <f t="shared" ref="U62" si="240">SUM(Q62:Q62)*M61</f>
        <v>0</v>
      </c>
      <c r="V62" s="200">
        <f t="shared" ref="V62" si="241">SUM(R62:R62)*M61</f>
        <v>0</v>
      </c>
      <c r="W62" s="204">
        <f t="shared" si="236"/>
        <v>0</v>
      </c>
      <c r="X62" s="320"/>
      <c r="Y62" s="323"/>
      <c r="Z62" s="323"/>
      <c r="AA62" s="323"/>
      <c r="AB62" s="326"/>
      <c r="AC62" s="638"/>
      <c r="AD62" s="1237"/>
      <c r="AE62" s="256"/>
      <c r="AF62" s="264"/>
      <c r="AG62" s="264"/>
      <c r="AH62" s="264"/>
      <c r="AI62" s="1361"/>
      <c r="AJ62" s="10"/>
      <c r="AK62" s="59"/>
      <c r="AL62" s="59"/>
      <c r="AM62" s="59"/>
      <c r="AN62" s="59"/>
      <c r="AO62" s="11"/>
      <c r="AP62" s="55"/>
    </row>
    <row r="63" spans="1:42" ht="40" customHeight="1" x14ac:dyDescent="0.2">
      <c r="A63" s="1216"/>
      <c r="B63" s="1218"/>
      <c r="C63" s="1221"/>
      <c r="D63" s="1243"/>
      <c r="E63" s="1244"/>
      <c r="F63" s="1245"/>
      <c r="G63" s="1299"/>
      <c r="H63" s="1250"/>
      <c r="I63" s="1307"/>
      <c r="J63" s="1307"/>
      <c r="K63" s="1304"/>
      <c r="L63" s="1280" t="s">
        <v>103</v>
      </c>
      <c r="M63" s="1225">
        <v>0.25</v>
      </c>
      <c r="N63" s="53" t="s">
        <v>43</v>
      </c>
      <c r="O63" s="110">
        <v>0.25</v>
      </c>
      <c r="P63" s="111">
        <v>0.5</v>
      </c>
      <c r="Q63" s="107">
        <v>0.75</v>
      </c>
      <c r="R63" s="162">
        <v>1</v>
      </c>
      <c r="S63" s="192">
        <f t="shared" ref="S63" si="242">SUM(O63:O63)*M63</f>
        <v>6.25E-2</v>
      </c>
      <c r="T63" s="193">
        <f t="shared" ref="T63" si="243">SUM(P63:P63)*M63</f>
        <v>0.125</v>
      </c>
      <c r="U63" s="193">
        <f t="shared" ref="U63" si="244">SUM(Q63:Q63)*M63</f>
        <v>0.1875</v>
      </c>
      <c r="V63" s="201">
        <f t="shared" ref="V63" si="245">SUM(R63:R63)*M63</f>
        <v>0.25</v>
      </c>
      <c r="W63" s="205">
        <f t="shared" si="236"/>
        <v>0.25</v>
      </c>
      <c r="X63" s="320"/>
      <c r="Y63" s="323"/>
      <c r="Z63" s="323"/>
      <c r="AA63" s="323"/>
      <c r="AB63" s="326"/>
      <c r="AC63" s="638"/>
      <c r="AD63" s="1237"/>
      <c r="AE63" s="255" t="str">
        <f t="shared" si="32"/>
        <v>PARA MEJORAR</v>
      </c>
      <c r="AF63" s="264"/>
      <c r="AG63" s="264"/>
      <c r="AH63" s="264"/>
      <c r="AI63" s="1361"/>
      <c r="AJ63" s="10"/>
      <c r="AK63" s="59"/>
      <c r="AL63" s="59"/>
      <c r="AM63" s="59"/>
      <c r="AN63" s="59"/>
      <c r="AO63" s="11"/>
      <c r="AP63" s="55"/>
    </row>
    <row r="64" spans="1:42" ht="40" customHeight="1" thickBot="1" x14ac:dyDescent="0.25">
      <c r="A64" s="1216"/>
      <c r="B64" s="1218"/>
      <c r="C64" s="1221"/>
      <c r="D64" s="1243"/>
      <c r="E64" s="1244"/>
      <c r="F64" s="1245"/>
      <c r="G64" s="1299"/>
      <c r="H64" s="1250"/>
      <c r="I64" s="1307"/>
      <c r="J64" s="1307"/>
      <c r="K64" s="1304"/>
      <c r="L64" s="1280"/>
      <c r="M64" s="1225"/>
      <c r="N64" s="51" t="s">
        <v>49</v>
      </c>
      <c r="O64" s="79">
        <v>0</v>
      </c>
      <c r="P64" s="76">
        <v>0</v>
      </c>
      <c r="Q64" s="80">
        <v>0</v>
      </c>
      <c r="R64" s="158">
        <v>0</v>
      </c>
      <c r="S64" s="189">
        <f t="shared" ref="S64" si="246">SUM(O64:O64)*M63</f>
        <v>0</v>
      </c>
      <c r="T64" s="190">
        <f t="shared" ref="T64" si="247">SUM(P64:P64)*M63</f>
        <v>0</v>
      </c>
      <c r="U64" s="190">
        <f t="shared" ref="U64" si="248">SUM(Q64:Q64)*M63</f>
        <v>0</v>
      </c>
      <c r="V64" s="200">
        <f t="shared" ref="V64" si="249">SUM(R64:R64)*M63</f>
        <v>0</v>
      </c>
      <c r="W64" s="204">
        <f t="shared" si="236"/>
        <v>0</v>
      </c>
      <c r="X64" s="320"/>
      <c r="Y64" s="323"/>
      <c r="Z64" s="323"/>
      <c r="AA64" s="323"/>
      <c r="AB64" s="326"/>
      <c r="AC64" s="638"/>
      <c r="AD64" s="1237"/>
      <c r="AE64" s="256"/>
      <c r="AF64" s="264"/>
      <c r="AG64" s="264"/>
      <c r="AH64" s="264"/>
      <c r="AI64" s="1361"/>
      <c r="AJ64" s="10"/>
      <c r="AK64" s="59"/>
      <c r="AL64" s="59"/>
      <c r="AM64" s="59"/>
      <c r="AN64" s="59"/>
      <c r="AO64" s="11"/>
      <c r="AP64" s="55"/>
    </row>
    <row r="65" spans="1:42" ht="40" customHeight="1" x14ac:dyDescent="0.2">
      <c r="A65" s="1216"/>
      <c r="B65" s="1218"/>
      <c r="C65" s="1221"/>
      <c r="D65" s="1243"/>
      <c r="E65" s="1244"/>
      <c r="F65" s="1245"/>
      <c r="G65" s="1299"/>
      <c r="H65" s="1250"/>
      <c r="I65" s="1307"/>
      <c r="J65" s="1307"/>
      <c r="K65" s="1304"/>
      <c r="L65" s="1280" t="s">
        <v>104</v>
      </c>
      <c r="M65" s="1225">
        <v>0.25</v>
      </c>
      <c r="N65" s="53" t="s">
        <v>43</v>
      </c>
      <c r="O65" s="110">
        <v>0.25</v>
      </c>
      <c r="P65" s="111">
        <v>0.5</v>
      </c>
      <c r="Q65" s="107">
        <v>0.75</v>
      </c>
      <c r="R65" s="162">
        <v>1</v>
      </c>
      <c r="S65" s="192">
        <f t="shared" ref="S65" si="250">SUM(O65:O65)*M65</f>
        <v>6.25E-2</v>
      </c>
      <c r="T65" s="193">
        <f t="shared" ref="T65" si="251">SUM(P65:P65)*M65</f>
        <v>0.125</v>
      </c>
      <c r="U65" s="193">
        <f t="shared" ref="U65" si="252">SUM(Q65:Q65)*M65</f>
        <v>0.1875</v>
      </c>
      <c r="V65" s="201">
        <f t="shared" ref="V65" si="253">SUM(R65:R65)*M65</f>
        <v>0.25</v>
      </c>
      <c r="W65" s="205">
        <f t="shared" si="236"/>
        <v>0.25</v>
      </c>
      <c r="X65" s="320"/>
      <c r="Y65" s="323"/>
      <c r="Z65" s="323"/>
      <c r="AA65" s="323"/>
      <c r="AB65" s="326"/>
      <c r="AC65" s="638"/>
      <c r="AD65" s="1237"/>
      <c r="AE65" s="255" t="str">
        <f t="shared" si="32"/>
        <v>PARA MEJORAR</v>
      </c>
      <c r="AF65" s="264"/>
      <c r="AG65" s="264"/>
      <c r="AH65" s="264"/>
      <c r="AI65" s="1361"/>
      <c r="AJ65" s="10"/>
      <c r="AK65" s="59"/>
      <c r="AL65" s="59"/>
      <c r="AM65" s="59"/>
      <c r="AN65" s="59"/>
      <c r="AO65" s="11"/>
      <c r="AP65" s="55"/>
    </row>
    <row r="66" spans="1:42" ht="40" customHeight="1" thickBot="1" x14ac:dyDescent="0.25">
      <c r="A66" s="1216"/>
      <c r="B66" s="1218"/>
      <c r="C66" s="1221"/>
      <c r="D66" s="1243"/>
      <c r="E66" s="1244"/>
      <c r="F66" s="1245"/>
      <c r="G66" s="1299"/>
      <c r="H66" s="1250"/>
      <c r="I66" s="1307"/>
      <c r="J66" s="1307"/>
      <c r="K66" s="1304"/>
      <c r="L66" s="1280"/>
      <c r="M66" s="1225"/>
      <c r="N66" s="51" t="s">
        <v>49</v>
      </c>
      <c r="O66" s="79">
        <v>0</v>
      </c>
      <c r="P66" s="76">
        <v>0</v>
      </c>
      <c r="Q66" s="80">
        <v>0</v>
      </c>
      <c r="R66" s="158">
        <v>0</v>
      </c>
      <c r="S66" s="189">
        <f t="shared" ref="S66" si="254">SUM(O66:O66)*M65</f>
        <v>0</v>
      </c>
      <c r="T66" s="190">
        <f t="shared" ref="T66" si="255">SUM(P66:P66)*M65</f>
        <v>0</v>
      </c>
      <c r="U66" s="190">
        <f t="shared" ref="U66" si="256">SUM(Q66:Q66)*M65</f>
        <v>0</v>
      </c>
      <c r="V66" s="200">
        <f t="shared" ref="V66" si="257">SUM(R66:R66)*M65</f>
        <v>0</v>
      </c>
      <c r="W66" s="204">
        <f t="shared" si="236"/>
        <v>0</v>
      </c>
      <c r="X66" s="320"/>
      <c r="Y66" s="323"/>
      <c r="Z66" s="323"/>
      <c r="AA66" s="323"/>
      <c r="AB66" s="326"/>
      <c r="AC66" s="638"/>
      <c r="AD66" s="1237"/>
      <c r="AE66" s="256"/>
      <c r="AF66" s="264"/>
      <c r="AG66" s="264"/>
      <c r="AH66" s="264"/>
      <c r="AI66" s="1361"/>
      <c r="AJ66" s="10"/>
      <c r="AK66" s="59"/>
      <c r="AL66" s="59"/>
      <c r="AM66" s="59"/>
      <c r="AN66" s="59"/>
      <c r="AO66" s="11"/>
      <c r="AP66" s="55"/>
    </row>
    <row r="67" spans="1:42" ht="40" customHeight="1" x14ac:dyDescent="0.2">
      <c r="A67" s="1216"/>
      <c r="B67" s="1218"/>
      <c r="C67" s="1221"/>
      <c r="D67" s="1243"/>
      <c r="E67" s="1244"/>
      <c r="F67" s="1245"/>
      <c r="G67" s="1299"/>
      <c r="H67" s="1250"/>
      <c r="I67" s="1307"/>
      <c r="J67" s="1307"/>
      <c r="K67" s="1304"/>
      <c r="L67" s="1280" t="s">
        <v>105</v>
      </c>
      <c r="M67" s="1225">
        <v>0.25</v>
      </c>
      <c r="N67" s="53" t="s">
        <v>43</v>
      </c>
      <c r="O67" s="105">
        <v>0</v>
      </c>
      <c r="P67" s="106">
        <v>0</v>
      </c>
      <c r="Q67" s="107">
        <v>0</v>
      </c>
      <c r="R67" s="157">
        <v>1</v>
      </c>
      <c r="S67" s="192">
        <f t="shared" ref="S67" si="258">SUM(O67:O67)*M67</f>
        <v>0</v>
      </c>
      <c r="T67" s="193">
        <f t="shared" ref="T67" si="259">SUM(P67:P67)*M67</f>
        <v>0</v>
      </c>
      <c r="U67" s="193">
        <f t="shared" ref="U67" si="260">SUM(Q67:Q67)*M67</f>
        <v>0</v>
      </c>
      <c r="V67" s="201">
        <f t="shared" ref="V67" si="261">SUM(R67:R67)*M67</f>
        <v>0.25</v>
      </c>
      <c r="W67" s="205">
        <f t="shared" si="236"/>
        <v>0.25</v>
      </c>
      <c r="X67" s="320"/>
      <c r="Y67" s="323"/>
      <c r="Z67" s="323"/>
      <c r="AA67" s="323"/>
      <c r="AB67" s="326"/>
      <c r="AC67" s="638"/>
      <c r="AD67" s="1237"/>
      <c r="AE67" s="255" t="str">
        <f t="shared" si="32"/>
        <v>EQUILIBRADA</v>
      </c>
      <c r="AF67" s="264"/>
      <c r="AG67" s="264"/>
      <c r="AH67" s="264"/>
      <c r="AI67" s="1361"/>
      <c r="AJ67" s="10"/>
      <c r="AK67" s="59"/>
      <c r="AL67" s="59"/>
      <c r="AM67" s="59"/>
      <c r="AN67" s="59"/>
      <c r="AO67" s="11"/>
      <c r="AP67" s="55"/>
    </row>
    <row r="68" spans="1:42" ht="40" customHeight="1" thickBot="1" x14ac:dyDescent="0.25">
      <c r="A68" s="1216"/>
      <c r="B68" s="1218"/>
      <c r="C68" s="1221"/>
      <c r="D68" s="1243"/>
      <c r="E68" s="1244"/>
      <c r="F68" s="1245"/>
      <c r="G68" s="1300"/>
      <c r="H68" s="1259"/>
      <c r="I68" s="1308"/>
      <c r="J68" s="1308"/>
      <c r="K68" s="1305"/>
      <c r="L68" s="1310"/>
      <c r="M68" s="1214"/>
      <c r="N68" s="51" t="s">
        <v>49</v>
      </c>
      <c r="O68" s="81">
        <v>0</v>
      </c>
      <c r="P68" s="82">
        <v>0</v>
      </c>
      <c r="Q68" s="83">
        <v>0</v>
      </c>
      <c r="R68" s="161">
        <v>0</v>
      </c>
      <c r="S68" s="195">
        <f t="shared" ref="S68" si="262">SUM(O68:O68)*M67</f>
        <v>0</v>
      </c>
      <c r="T68" s="196">
        <f t="shared" ref="T68" si="263">SUM(P68:P68)*M67</f>
        <v>0</v>
      </c>
      <c r="U68" s="196">
        <f t="shared" ref="U68" si="264">SUM(Q68:Q68)*M67</f>
        <v>0</v>
      </c>
      <c r="V68" s="202">
        <f t="shared" ref="V68" si="265">SUM(R68:R68)*M67</f>
        <v>0</v>
      </c>
      <c r="W68" s="206">
        <f t="shared" si="236"/>
        <v>0</v>
      </c>
      <c r="X68" s="321"/>
      <c r="Y68" s="324"/>
      <c r="Z68" s="324"/>
      <c r="AA68" s="324"/>
      <c r="AB68" s="327"/>
      <c r="AC68" s="638"/>
      <c r="AD68" s="1237"/>
      <c r="AE68" s="256"/>
      <c r="AF68" s="265"/>
      <c r="AG68" s="264"/>
      <c r="AH68" s="264"/>
      <c r="AI68" s="1361"/>
      <c r="AJ68" s="10"/>
      <c r="AK68" s="59"/>
      <c r="AL68" s="59"/>
      <c r="AM68" s="59"/>
      <c r="AN68" s="59"/>
      <c r="AO68" s="11"/>
      <c r="AP68" s="55"/>
    </row>
    <row r="69" spans="1:42" ht="40" customHeight="1" x14ac:dyDescent="0.2">
      <c r="A69" s="1216"/>
      <c r="B69" s="1218"/>
      <c r="C69" s="1221"/>
      <c r="D69" s="1243"/>
      <c r="E69" s="1244"/>
      <c r="F69" s="1245"/>
      <c r="G69" s="1298" t="s">
        <v>106</v>
      </c>
      <c r="H69" s="1249">
        <v>8</v>
      </c>
      <c r="I69" s="1301" t="s">
        <v>107</v>
      </c>
      <c r="J69" s="1301" t="s">
        <v>108</v>
      </c>
      <c r="K69" s="1303">
        <v>0</v>
      </c>
      <c r="L69" s="1296" t="s">
        <v>109</v>
      </c>
      <c r="M69" s="1213">
        <v>0.5</v>
      </c>
      <c r="N69" s="53" t="s">
        <v>43</v>
      </c>
      <c r="O69" s="112">
        <v>0.25</v>
      </c>
      <c r="P69" s="113">
        <v>0.5</v>
      </c>
      <c r="Q69" s="103">
        <v>0.75</v>
      </c>
      <c r="R69" s="163">
        <v>1</v>
      </c>
      <c r="S69" s="186">
        <f t="shared" ref="S69" si="266">SUM(O69:O69)*M69</f>
        <v>0.125</v>
      </c>
      <c r="T69" s="187">
        <f t="shared" ref="T69" si="267">SUM(P69:P69)*M69</f>
        <v>0.25</v>
      </c>
      <c r="U69" s="187">
        <f t="shared" ref="U69" si="268">SUM(Q69:Q69)*M69</f>
        <v>0.375</v>
      </c>
      <c r="V69" s="199">
        <f t="shared" ref="V69" si="269">SUM(R69:R69)*M69</f>
        <v>0.5</v>
      </c>
      <c r="W69" s="203">
        <f t="shared" ref="W69:W82" si="270">MAX(S69:V69)</f>
        <v>0.5</v>
      </c>
      <c r="X69" s="319">
        <f>+S66+S68</f>
        <v>0</v>
      </c>
      <c r="Y69" s="322">
        <f>+T66+T68</f>
        <v>0</v>
      </c>
      <c r="Z69" s="322">
        <f>+U66+U68</f>
        <v>0</v>
      </c>
      <c r="AA69" s="322">
        <f>+V66+V68</f>
        <v>0</v>
      </c>
      <c r="AB69" s="325">
        <f>+W66+W68</f>
        <v>0</v>
      </c>
      <c r="AC69" s="638"/>
      <c r="AD69" s="1203" t="s">
        <v>110</v>
      </c>
      <c r="AE69" s="255" t="str">
        <f t="shared" si="32"/>
        <v>PARA MEJORAR</v>
      </c>
      <c r="AF69" s="263" t="str">
        <f>IF(COUNTIF(AE69:AE72,"PARA MEJORAR")&gt;=1,"PARA MEJORAR","BIEN")</f>
        <v>PARA MEJORAR</v>
      </c>
      <c r="AG69" s="264"/>
      <c r="AH69" s="264"/>
      <c r="AI69" s="1361"/>
      <c r="AJ69" s="5"/>
      <c r="AK69" s="6"/>
      <c r="AL69" s="6"/>
      <c r="AM69" s="6"/>
      <c r="AN69" s="6"/>
      <c r="AO69" s="7"/>
      <c r="AP69" s="55"/>
    </row>
    <row r="70" spans="1:42" ht="40" customHeight="1" thickBot="1" x14ac:dyDescent="0.25">
      <c r="A70" s="1216"/>
      <c r="B70" s="1218"/>
      <c r="C70" s="1221"/>
      <c r="D70" s="1243"/>
      <c r="E70" s="1244"/>
      <c r="F70" s="1245"/>
      <c r="G70" s="1299"/>
      <c r="H70" s="1250"/>
      <c r="I70" s="1302"/>
      <c r="J70" s="1302"/>
      <c r="K70" s="1304"/>
      <c r="L70" s="1277"/>
      <c r="M70" s="1225"/>
      <c r="N70" s="51" t="s">
        <v>49</v>
      </c>
      <c r="O70" s="85">
        <v>0</v>
      </c>
      <c r="P70" s="86">
        <v>0</v>
      </c>
      <c r="Q70" s="80">
        <v>0</v>
      </c>
      <c r="R70" s="164">
        <v>0</v>
      </c>
      <c r="S70" s="189">
        <f t="shared" ref="S70" si="271">SUM(O70:O70)*M69</f>
        <v>0</v>
      </c>
      <c r="T70" s="190">
        <f t="shared" ref="T70" si="272">SUM(P70:P70)*M69</f>
        <v>0</v>
      </c>
      <c r="U70" s="190">
        <f t="shared" ref="U70" si="273">SUM(Q70:Q70)*M69</f>
        <v>0</v>
      </c>
      <c r="V70" s="200">
        <f t="shared" ref="V70" si="274">SUM(R70:R70)*M69</f>
        <v>0</v>
      </c>
      <c r="W70" s="204">
        <f t="shared" si="270"/>
        <v>0</v>
      </c>
      <c r="X70" s="320"/>
      <c r="Y70" s="323"/>
      <c r="Z70" s="323"/>
      <c r="AA70" s="323"/>
      <c r="AB70" s="326"/>
      <c r="AC70" s="638"/>
      <c r="AD70" s="1237"/>
      <c r="AE70" s="256"/>
      <c r="AF70" s="264"/>
      <c r="AG70" s="264"/>
      <c r="AH70" s="264"/>
      <c r="AI70" s="1361"/>
      <c r="AJ70" s="10"/>
      <c r="AK70" s="59"/>
      <c r="AL70" s="59"/>
      <c r="AM70" s="59"/>
      <c r="AN70" s="59"/>
      <c r="AO70" s="11"/>
      <c r="AP70" s="55"/>
    </row>
    <row r="71" spans="1:42" ht="40" customHeight="1" x14ac:dyDescent="0.2">
      <c r="A71" s="1216"/>
      <c r="B71" s="1218"/>
      <c r="C71" s="1221"/>
      <c r="D71" s="1243"/>
      <c r="E71" s="1244"/>
      <c r="F71" s="1245"/>
      <c r="G71" s="1299"/>
      <c r="H71" s="1250"/>
      <c r="I71" s="1275" t="s">
        <v>111</v>
      </c>
      <c r="J71" s="1275" t="s">
        <v>112</v>
      </c>
      <c r="K71" s="1304"/>
      <c r="L71" s="1277" t="s">
        <v>113</v>
      </c>
      <c r="M71" s="1225">
        <v>0.5</v>
      </c>
      <c r="N71" s="53" t="s">
        <v>43</v>
      </c>
      <c r="O71" s="114">
        <v>0.1</v>
      </c>
      <c r="P71" s="115">
        <v>0.3</v>
      </c>
      <c r="Q71" s="107">
        <v>0.7</v>
      </c>
      <c r="R71" s="165">
        <v>1</v>
      </c>
      <c r="S71" s="192">
        <f t="shared" ref="S71" si="275">SUM(O71:O71)*M71</f>
        <v>0.05</v>
      </c>
      <c r="T71" s="193">
        <f t="shared" ref="T71" si="276">SUM(P71:P71)*M71</f>
        <v>0.15</v>
      </c>
      <c r="U71" s="193">
        <f t="shared" ref="U71" si="277">SUM(Q71:Q71)*M71</f>
        <v>0.35</v>
      </c>
      <c r="V71" s="201">
        <f t="shared" ref="V71" si="278">SUM(R71:R71)*M71</f>
        <v>0.5</v>
      </c>
      <c r="W71" s="205">
        <f t="shared" si="270"/>
        <v>0.5</v>
      </c>
      <c r="X71" s="320"/>
      <c r="Y71" s="323"/>
      <c r="Z71" s="323"/>
      <c r="AA71" s="323"/>
      <c r="AB71" s="326"/>
      <c r="AC71" s="638"/>
      <c r="AD71" s="1237"/>
      <c r="AE71" s="255" t="str">
        <f t="shared" si="32"/>
        <v>PARA MEJORAR</v>
      </c>
      <c r="AF71" s="264"/>
      <c r="AG71" s="264"/>
      <c r="AH71" s="264"/>
      <c r="AI71" s="1361"/>
      <c r="AJ71" s="10"/>
      <c r="AK71" s="59"/>
      <c r="AL71" s="59"/>
      <c r="AM71" s="59"/>
      <c r="AN71" s="59"/>
      <c r="AO71" s="11"/>
      <c r="AP71" s="55"/>
    </row>
    <row r="72" spans="1:42" ht="40" customHeight="1" thickBot="1" x14ac:dyDescent="0.25">
      <c r="A72" s="1216"/>
      <c r="B72" s="1218"/>
      <c r="C72" s="1222"/>
      <c r="D72" s="1228"/>
      <c r="E72" s="1244"/>
      <c r="F72" s="1246"/>
      <c r="G72" s="1300"/>
      <c r="H72" s="1259"/>
      <c r="I72" s="1276"/>
      <c r="J72" s="1276"/>
      <c r="K72" s="1305"/>
      <c r="L72" s="1278"/>
      <c r="M72" s="1214"/>
      <c r="N72" s="51" t="s">
        <v>49</v>
      </c>
      <c r="O72" s="87">
        <v>0</v>
      </c>
      <c r="P72" s="88">
        <v>0</v>
      </c>
      <c r="Q72" s="89">
        <v>0</v>
      </c>
      <c r="R72" s="166">
        <v>0</v>
      </c>
      <c r="S72" s="195">
        <f t="shared" ref="S72" si="279">SUM(O72:O72)*M71</f>
        <v>0</v>
      </c>
      <c r="T72" s="196">
        <f t="shared" ref="T72" si="280">SUM(P72:P72)*M71</f>
        <v>0</v>
      </c>
      <c r="U72" s="196">
        <f t="shared" ref="U72" si="281">SUM(Q72:Q72)*M71</f>
        <v>0</v>
      </c>
      <c r="V72" s="202">
        <f t="shared" ref="V72" si="282">SUM(R72:R72)*M71</f>
        <v>0</v>
      </c>
      <c r="W72" s="206">
        <f t="shared" si="270"/>
        <v>0</v>
      </c>
      <c r="X72" s="321"/>
      <c r="Y72" s="324"/>
      <c r="Z72" s="324"/>
      <c r="AA72" s="324"/>
      <c r="AB72" s="327"/>
      <c r="AC72" s="638"/>
      <c r="AD72" s="1204"/>
      <c r="AE72" s="256"/>
      <c r="AF72" s="265"/>
      <c r="AG72" s="265"/>
      <c r="AH72" s="264"/>
      <c r="AI72" s="1361"/>
      <c r="AJ72" s="10"/>
      <c r="AK72" s="59"/>
      <c r="AL72" s="59"/>
      <c r="AM72" s="59"/>
      <c r="AN72" s="59"/>
      <c r="AO72" s="11"/>
      <c r="AP72" s="55"/>
    </row>
    <row r="73" spans="1:42" ht="40" customHeight="1" x14ac:dyDescent="0.2">
      <c r="A73" s="1216"/>
      <c r="B73" s="1218"/>
      <c r="C73" s="1220">
        <v>3</v>
      </c>
      <c r="D73" s="1260" t="s">
        <v>114</v>
      </c>
      <c r="E73" s="1257">
        <v>3</v>
      </c>
      <c r="F73" s="1264" t="s">
        <v>115</v>
      </c>
      <c r="G73" s="1247" t="s">
        <v>116</v>
      </c>
      <c r="H73" s="1249">
        <v>9</v>
      </c>
      <c r="I73" s="1251" t="s">
        <v>117</v>
      </c>
      <c r="J73" s="1269" t="s">
        <v>118</v>
      </c>
      <c r="K73" s="1240">
        <v>0</v>
      </c>
      <c r="L73" s="1274" t="s">
        <v>119</v>
      </c>
      <c r="M73" s="1213">
        <v>0.2</v>
      </c>
      <c r="N73" s="53" t="s">
        <v>43</v>
      </c>
      <c r="O73" s="101">
        <v>1</v>
      </c>
      <c r="P73" s="102">
        <v>1</v>
      </c>
      <c r="Q73" s="103">
        <v>1</v>
      </c>
      <c r="R73" s="160">
        <v>1</v>
      </c>
      <c r="S73" s="186">
        <f t="shared" ref="S73" si="283">SUM(O73:O73)*M73</f>
        <v>0.2</v>
      </c>
      <c r="T73" s="187">
        <f t="shared" ref="T73" si="284">SUM(P73:P73)*M73</f>
        <v>0.2</v>
      </c>
      <c r="U73" s="187">
        <f t="shared" ref="U73" si="285">SUM(Q73:Q73)*M73</f>
        <v>0.2</v>
      </c>
      <c r="V73" s="199">
        <f t="shared" ref="V73" si="286">SUM(R73:R73)*M73</f>
        <v>0.2</v>
      </c>
      <c r="W73" s="203">
        <f t="shared" si="270"/>
        <v>0.2</v>
      </c>
      <c r="X73" s="319">
        <f>+S70+S72+S74+S76+S78</f>
        <v>0</v>
      </c>
      <c r="Y73" s="322">
        <f>+T70+T72+T74+T76+T78</f>
        <v>0</v>
      </c>
      <c r="Z73" s="322">
        <f>+U70+U72+U74+U76+U78</f>
        <v>0</v>
      </c>
      <c r="AA73" s="322">
        <f>+V70+V72+V74+V76+V78</f>
        <v>0</v>
      </c>
      <c r="AB73" s="325">
        <f>+W70+W72+W74+W76+W78</f>
        <v>0</v>
      </c>
      <c r="AC73" s="638"/>
      <c r="AD73" s="1203" t="s">
        <v>120</v>
      </c>
      <c r="AE73" s="255" t="str">
        <f t="shared" si="32"/>
        <v>PARA MEJORAR</v>
      </c>
      <c r="AF73" s="263" t="str">
        <f>IF(COUNTIF(AE73:AE82,"PARA MEJORAR")&gt;=1,"PARA MEJORAR","BIEN")</f>
        <v>PARA MEJORAR</v>
      </c>
      <c r="AG73" s="263" t="str">
        <f>IF(COUNTIF(AF73:AF82,"PARA MEJORAR")&gt;=1,"PARA MEJORAR","BIEN")</f>
        <v>PARA MEJORAR</v>
      </c>
      <c r="AH73" s="264"/>
      <c r="AI73" s="1361"/>
      <c r="AJ73" s="12"/>
      <c r="AK73" s="13"/>
      <c r="AL73" s="13"/>
      <c r="AM73" s="13"/>
      <c r="AN73" s="13"/>
      <c r="AO73" s="14"/>
      <c r="AP73" s="55"/>
    </row>
    <row r="74" spans="1:42" ht="40" customHeight="1" thickBot="1" x14ac:dyDescent="0.25">
      <c r="A74" s="1216"/>
      <c r="B74" s="1218"/>
      <c r="C74" s="1221"/>
      <c r="D74" s="1261"/>
      <c r="E74" s="1244"/>
      <c r="F74" s="1245"/>
      <c r="G74" s="1248"/>
      <c r="H74" s="1250"/>
      <c r="I74" s="1252"/>
      <c r="J74" s="1270"/>
      <c r="K74" s="1241"/>
      <c r="L74" s="1266"/>
      <c r="M74" s="1225"/>
      <c r="N74" s="51" t="s">
        <v>49</v>
      </c>
      <c r="O74" s="75">
        <v>0</v>
      </c>
      <c r="P74" s="76">
        <v>0</v>
      </c>
      <c r="Q74" s="80">
        <v>0</v>
      </c>
      <c r="R74" s="158">
        <v>0</v>
      </c>
      <c r="S74" s="189">
        <f t="shared" ref="S74" si="287">SUM(O74:O74)*M73</f>
        <v>0</v>
      </c>
      <c r="T74" s="190">
        <f t="shared" ref="T74" si="288">SUM(P74:P74)*M73</f>
        <v>0</v>
      </c>
      <c r="U74" s="190">
        <f t="shared" ref="U74" si="289">SUM(Q74:Q74)*M73</f>
        <v>0</v>
      </c>
      <c r="V74" s="200">
        <f t="shared" ref="V74" si="290">SUM(R74:R74)*M73</f>
        <v>0</v>
      </c>
      <c r="W74" s="204">
        <f t="shared" si="270"/>
        <v>0</v>
      </c>
      <c r="X74" s="320"/>
      <c r="Y74" s="323"/>
      <c r="Z74" s="323"/>
      <c r="AA74" s="323"/>
      <c r="AB74" s="326"/>
      <c r="AC74" s="638"/>
      <c r="AD74" s="1237"/>
      <c r="AE74" s="256"/>
      <c r="AF74" s="264"/>
      <c r="AG74" s="264"/>
      <c r="AH74" s="264"/>
      <c r="AI74" s="1361"/>
      <c r="AJ74" s="10"/>
      <c r="AK74" s="59"/>
      <c r="AL74" s="59"/>
      <c r="AM74" s="59"/>
      <c r="AN74" s="59"/>
      <c r="AO74" s="11"/>
      <c r="AP74" s="55"/>
    </row>
    <row r="75" spans="1:42" ht="40" customHeight="1" x14ac:dyDescent="0.2">
      <c r="A75" s="1216"/>
      <c r="B75" s="1218"/>
      <c r="C75" s="1221"/>
      <c r="D75" s="1261"/>
      <c r="E75" s="1244"/>
      <c r="F75" s="1245"/>
      <c r="G75" s="1248"/>
      <c r="H75" s="1250"/>
      <c r="I75" s="1252"/>
      <c r="J75" s="1270"/>
      <c r="K75" s="1241"/>
      <c r="L75" s="1266" t="s">
        <v>121</v>
      </c>
      <c r="M75" s="1225">
        <v>0.2</v>
      </c>
      <c r="N75" s="53" t="s">
        <v>43</v>
      </c>
      <c r="O75" s="116">
        <v>1</v>
      </c>
      <c r="P75" s="111">
        <v>1</v>
      </c>
      <c r="Q75" s="107">
        <v>1</v>
      </c>
      <c r="R75" s="162">
        <v>1</v>
      </c>
      <c r="S75" s="192">
        <f t="shared" ref="S75" si="291">SUM(O75:O75)*M75</f>
        <v>0.2</v>
      </c>
      <c r="T75" s="193">
        <f t="shared" ref="T75" si="292">SUM(P75:P75)*M75</f>
        <v>0.2</v>
      </c>
      <c r="U75" s="193">
        <f t="shared" ref="U75" si="293">SUM(Q75:Q75)*M75</f>
        <v>0.2</v>
      </c>
      <c r="V75" s="201">
        <f t="shared" ref="V75" si="294">SUM(R75:R75)*M75</f>
        <v>0.2</v>
      </c>
      <c r="W75" s="205">
        <f t="shared" si="270"/>
        <v>0.2</v>
      </c>
      <c r="X75" s="320"/>
      <c r="Y75" s="323"/>
      <c r="Z75" s="323"/>
      <c r="AA75" s="323"/>
      <c r="AB75" s="326"/>
      <c r="AC75" s="638"/>
      <c r="AD75" s="1237"/>
      <c r="AE75" s="255" t="str">
        <f t="shared" ref="AE75:AE137" si="295">+IF(O76&gt;O75,"SUPERADA",IF(O76=O75,"EQUILIBRADA",IF(O76&lt;O75,"PARA MEJORAR")))</f>
        <v>PARA MEJORAR</v>
      </c>
      <c r="AF75" s="264"/>
      <c r="AG75" s="264"/>
      <c r="AH75" s="264"/>
      <c r="AI75" s="1361"/>
      <c r="AJ75" s="10"/>
      <c r="AK75" s="59"/>
      <c r="AL75" s="59"/>
      <c r="AM75" s="59"/>
      <c r="AN75" s="59"/>
      <c r="AO75" s="11"/>
      <c r="AP75" s="55"/>
    </row>
    <row r="76" spans="1:42" ht="40" customHeight="1" thickBot="1" x14ac:dyDescent="0.25">
      <c r="A76" s="1216"/>
      <c r="B76" s="1218"/>
      <c r="C76" s="1221"/>
      <c r="D76" s="1261"/>
      <c r="E76" s="1244"/>
      <c r="F76" s="1245"/>
      <c r="G76" s="1248"/>
      <c r="H76" s="1250"/>
      <c r="I76" s="1252"/>
      <c r="J76" s="1270"/>
      <c r="K76" s="1241"/>
      <c r="L76" s="1266"/>
      <c r="M76" s="1225"/>
      <c r="N76" s="51" t="s">
        <v>49</v>
      </c>
      <c r="O76" s="75">
        <v>0</v>
      </c>
      <c r="P76" s="76">
        <v>0</v>
      </c>
      <c r="Q76" s="80">
        <v>0</v>
      </c>
      <c r="R76" s="158">
        <v>0</v>
      </c>
      <c r="S76" s="189">
        <f t="shared" ref="S76" si="296">SUM(O76:O76)*M75</f>
        <v>0</v>
      </c>
      <c r="T76" s="190">
        <f t="shared" ref="T76" si="297">SUM(P76:P76)*M75</f>
        <v>0</v>
      </c>
      <c r="U76" s="190">
        <f t="shared" ref="U76" si="298">SUM(Q76:Q76)*M75</f>
        <v>0</v>
      </c>
      <c r="V76" s="200">
        <f t="shared" ref="V76" si="299">SUM(R76:R76)*M75</f>
        <v>0</v>
      </c>
      <c r="W76" s="204">
        <f t="shared" si="270"/>
        <v>0</v>
      </c>
      <c r="X76" s="320"/>
      <c r="Y76" s="323"/>
      <c r="Z76" s="323"/>
      <c r="AA76" s="323"/>
      <c r="AB76" s="326"/>
      <c r="AC76" s="638"/>
      <c r="AD76" s="1237"/>
      <c r="AE76" s="256"/>
      <c r="AF76" s="264"/>
      <c r="AG76" s="264"/>
      <c r="AH76" s="264"/>
      <c r="AI76" s="1361"/>
      <c r="AJ76" s="10"/>
      <c r="AK76" s="59"/>
      <c r="AL76" s="59"/>
      <c r="AM76" s="59"/>
      <c r="AN76" s="59"/>
      <c r="AO76" s="11"/>
      <c r="AP76" s="55"/>
    </row>
    <row r="77" spans="1:42" ht="40" customHeight="1" x14ac:dyDescent="0.2">
      <c r="A77" s="1216"/>
      <c r="B77" s="1218"/>
      <c r="C77" s="1221"/>
      <c r="D77" s="1261"/>
      <c r="E77" s="1244"/>
      <c r="F77" s="1245"/>
      <c r="G77" s="1248"/>
      <c r="H77" s="1250"/>
      <c r="I77" s="1252"/>
      <c r="J77" s="1270"/>
      <c r="K77" s="1241"/>
      <c r="L77" s="1266" t="s">
        <v>122</v>
      </c>
      <c r="M77" s="1225">
        <v>0.2</v>
      </c>
      <c r="N77" s="53" t="s">
        <v>43</v>
      </c>
      <c r="O77" s="116">
        <v>0.4</v>
      </c>
      <c r="P77" s="111">
        <v>1</v>
      </c>
      <c r="Q77" s="107">
        <v>1</v>
      </c>
      <c r="R77" s="162">
        <v>1</v>
      </c>
      <c r="S77" s="192">
        <f t="shared" ref="S77" si="300">SUM(O77:O77)*M77</f>
        <v>8.0000000000000016E-2</v>
      </c>
      <c r="T77" s="193">
        <f t="shared" ref="T77" si="301">SUM(P77:P77)*M77</f>
        <v>0.2</v>
      </c>
      <c r="U77" s="193">
        <f t="shared" ref="U77" si="302">SUM(Q77:Q77)*M77</f>
        <v>0.2</v>
      </c>
      <c r="V77" s="201">
        <f t="shared" ref="V77" si="303">SUM(R77:R77)*M77</f>
        <v>0.2</v>
      </c>
      <c r="W77" s="205">
        <f t="shared" si="270"/>
        <v>0.2</v>
      </c>
      <c r="X77" s="320"/>
      <c r="Y77" s="323"/>
      <c r="Z77" s="323"/>
      <c r="AA77" s="323"/>
      <c r="AB77" s="326"/>
      <c r="AC77" s="638"/>
      <c r="AD77" s="1237"/>
      <c r="AE77" s="255" t="str">
        <f t="shared" si="295"/>
        <v>PARA MEJORAR</v>
      </c>
      <c r="AF77" s="264"/>
      <c r="AG77" s="264"/>
      <c r="AH77" s="264"/>
      <c r="AI77" s="1361"/>
      <c r="AJ77" s="10"/>
      <c r="AK77" s="59"/>
      <c r="AL77" s="59"/>
      <c r="AM77" s="59"/>
      <c r="AN77" s="59"/>
      <c r="AO77" s="11"/>
      <c r="AP77" s="55"/>
    </row>
    <row r="78" spans="1:42" ht="40" customHeight="1" thickBot="1" x14ac:dyDescent="0.25">
      <c r="A78" s="1216"/>
      <c r="B78" s="1218"/>
      <c r="C78" s="1221"/>
      <c r="D78" s="1261"/>
      <c r="E78" s="1244"/>
      <c r="F78" s="1245"/>
      <c r="G78" s="1248"/>
      <c r="H78" s="1250"/>
      <c r="I78" s="1252"/>
      <c r="J78" s="1270"/>
      <c r="K78" s="1241"/>
      <c r="L78" s="1266"/>
      <c r="M78" s="1225"/>
      <c r="N78" s="51" t="s">
        <v>49</v>
      </c>
      <c r="O78" s="75">
        <v>0</v>
      </c>
      <c r="P78" s="76">
        <v>0</v>
      </c>
      <c r="Q78" s="80">
        <v>0</v>
      </c>
      <c r="R78" s="158">
        <v>0</v>
      </c>
      <c r="S78" s="189">
        <f t="shared" ref="S78" si="304">SUM(O78:O78)*M77</f>
        <v>0</v>
      </c>
      <c r="T78" s="190">
        <f t="shared" ref="T78" si="305">SUM(P78:P78)*M77</f>
        <v>0</v>
      </c>
      <c r="U78" s="190">
        <f t="shared" ref="U78" si="306">SUM(Q78:Q78)*M77</f>
        <v>0</v>
      </c>
      <c r="V78" s="200">
        <f t="shared" ref="V78" si="307">SUM(R78:R78)*M77</f>
        <v>0</v>
      </c>
      <c r="W78" s="204">
        <f t="shared" si="270"/>
        <v>0</v>
      </c>
      <c r="X78" s="320"/>
      <c r="Y78" s="323"/>
      <c r="Z78" s="323"/>
      <c r="AA78" s="323"/>
      <c r="AB78" s="326"/>
      <c r="AC78" s="638"/>
      <c r="AD78" s="1237"/>
      <c r="AE78" s="256"/>
      <c r="AF78" s="264"/>
      <c r="AG78" s="264"/>
      <c r="AH78" s="264"/>
      <c r="AI78" s="1361"/>
      <c r="AJ78" s="10"/>
      <c r="AK78" s="59"/>
      <c r="AL78" s="59"/>
      <c r="AM78" s="59"/>
      <c r="AN78" s="59"/>
      <c r="AO78" s="11"/>
      <c r="AP78" s="55"/>
    </row>
    <row r="79" spans="1:42" ht="40" customHeight="1" x14ac:dyDescent="0.2">
      <c r="A79" s="1216"/>
      <c r="B79" s="1218"/>
      <c r="C79" s="1221"/>
      <c r="D79" s="1261"/>
      <c r="E79" s="1244"/>
      <c r="F79" s="1245"/>
      <c r="G79" s="1248"/>
      <c r="H79" s="1250"/>
      <c r="I79" s="1252"/>
      <c r="J79" s="1270"/>
      <c r="K79" s="1241"/>
      <c r="L79" s="1266" t="s">
        <v>123</v>
      </c>
      <c r="M79" s="1225">
        <v>0.2</v>
      </c>
      <c r="N79" s="53" t="s">
        <v>43</v>
      </c>
      <c r="O79" s="116">
        <v>0</v>
      </c>
      <c r="P79" s="111">
        <v>0</v>
      </c>
      <c r="Q79" s="107">
        <v>0.6</v>
      </c>
      <c r="R79" s="162">
        <v>1</v>
      </c>
      <c r="S79" s="192">
        <f t="shared" ref="S79" si="308">SUM(O79:O79)*M79</f>
        <v>0</v>
      </c>
      <c r="T79" s="193">
        <f t="shared" ref="T79" si="309">SUM(P79:P79)*M79</f>
        <v>0</v>
      </c>
      <c r="U79" s="193">
        <f t="shared" ref="U79" si="310">SUM(Q79:Q79)*M79</f>
        <v>0.12</v>
      </c>
      <c r="V79" s="201">
        <f t="shared" ref="V79" si="311">SUM(R79:R79)*M79</f>
        <v>0.2</v>
      </c>
      <c r="W79" s="205">
        <f t="shared" si="270"/>
        <v>0.2</v>
      </c>
      <c r="X79" s="320"/>
      <c r="Y79" s="323"/>
      <c r="Z79" s="323"/>
      <c r="AA79" s="323"/>
      <c r="AB79" s="326"/>
      <c r="AC79" s="638"/>
      <c r="AD79" s="1237"/>
      <c r="AE79" s="255" t="str">
        <f t="shared" si="295"/>
        <v>EQUILIBRADA</v>
      </c>
      <c r="AF79" s="264"/>
      <c r="AG79" s="264"/>
      <c r="AH79" s="264"/>
      <c r="AI79" s="1361"/>
      <c r="AJ79" s="10"/>
      <c r="AK79" s="59"/>
      <c r="AL79" s="59"/>
      <c r="AM79" s="59"/>
      <c r="AN79" s="59"/>
      <c r="AO79" s="11"/>
      <c r="AP79" s="55"/>
    </row>
    <row r="80" spans="1:42" ht="40" customHeight="1" thickBot="1" x14ac:dyDescent="0.25">
      <c r="A80" s="1216"/>
      <c r="B80" s="1218"/>
      <c r="C80" s="1221"/>
      <c r="D80" s="1261"/>
      <c r="E80" s="1244"/>
      <c r="F80" s="1245"/>
      <c r="G80" s="1248"/>
      <c r="H80" s="1250"/>
      <c r="I80" s="1252"/>
      <c r="J80" s="1270"/>
      <c r="K80" s="1241"/>
      <c r="L80" s="1266"/>
      <c r="M80" s="1225"/>
      <c r="N80" s="51" t="s">
        <v>49</v>
      </c>
      <c r="O80" s="75">
        <v>0</v>
      </c>
      <c r="P80" s="76">
        <v>0</v>
      </c>
      <c r="Q80" s="80">
        <v>0</v>
      </c>
      <c r="R80" s="158">
        <v>0</v>
      </c>
      <c r="S80" s="189">
        <f t="shared" ref="S80" si="312">SUM(O80:O80)*M79</f>
        <v>0</v>
      </c>
      <c r="T80" s="190">
        <f t="shared" ref="T80" si="313">SUM(P80:P80)*M79</f>
        <v>0</v>
      </c>
      <c r="U80" s="190">
        <f t="shared" ref="U80" si="314">SUM(Q80:Q80)*M79</f>
        <v>0</v>
      </c>
      <c r="V80" s="200">
        <f t="shared" ref="V80" si="315">SUM(R80:R80)*M79</f>
        <v>0</v>
      </c>
      <c r="W80" s="204">
        <f t="shared" si="270"/>
        <v>0</v>
      </c>
      <c r="X80" s="320"/>
      <c r="Y80" s="323"/>
      <c r="Z80" s="323"/>
      <c r="AA80" s="323"/>
      <c r="AB80" s="326"/>
      <c r="AC80" s="638"/>
      <c r="AD80" s="1237"/>
      <c r="AE80" s="256"/>
      <c r="AF80" s="264"/>
      <c r="AG80" s="264"/>
      <c r="AH80" s="264"/>
      <c r="AI80" s="1361"/>
      <c r="AJ80" s="10"/>
      <c r="AK80" s="59"/>
      <c r="AL80" s="59"/>
      <c r="AM80" s="59"/>
      <c r="AN80" s="59"/>
      <c r="AO80" s="11"/>
      <c r="AP80" s="55"/>
    </row>
    <row r="81" spans="1:42" ht="40" customHeight="1" x14ac:dyDescent="0.2">
      <c r="A81" s="1216"/>
      <c r="B81" s="1218"/>
      <c r="C81" s="1221"/>
      <c r="D81" s="1261"/>
      <c r="E81" s="1244"/>
      <c r="F81" s="1245"/>
      <c r="G81" s="1248"/>
      <c r="H81" s="1250"/>
      <c r="I81" s="1252"/>
      <c r="J81" s="1270"/>
      <c r="K81" s="1241"/>
      <c r="L81" s="1266" t="s">
        <v>124</v>
      </c>
      <c r="M81" s="1225">
        <v>0.2</v>
      </c>
      <c r="N81" s="53" t="s">
        <v>43</v>
      </c>
      <c r="O81" s="116">
        <v>0</v>
      </c>
      <c r="P81" s="111">
        <v>0</v>
      </c>
      <c r="Q81" s="107">
        <v>0.2</v>
      </c>
      <c r="R81" s="167">
        <v>1</v>
      </c>
      <c r="S81" s="192">
        <f t="shared" ref="S81" si="316">SUM(O81:O81)*M81</f>
        <v>0</v>
      </c>
      <c r="T81" s="193">
        <f t="shared" ref="T81" si="317">SUM(P81:P81)*M81</f>
        <v>0</v>
      </c>
      <c r="U81" s="193">
        <f t="shared" ref="U81" si="318">SUM(Q81:Q81)*M81</f>
        <v>4.0000000000000008E-2</v>
      </c>
      <c r="V81" s="201">
        <f t="shared" ref="V81" si="319">SUM(R81:R81)*M81</f>
        <v>0.2</v>
      </c>
      <c r="W81" s="205">
        <f t="shared" si="270"/>
        <v>0.2</v>
      </c>
      <c r="X81" s="320"/>
      <c r="Y81" s="323"/>
      <c r="Z81" s="323"/>
      <c r="AA81" s="323"/>
      <c r="AB81" s="326"/>
      <c r="AC81" s="638"/>
      <c r="AD81" s="1237"/>
      <c r="AE81" s="255" t="str">
        <f t="shared" si="295"/>
        <v>EQUILIBRADA</v>
      </c>
      <c r="AF81" s="264"/>
      <c r="AG81" s="264"/>
      <c r="AH81" s="264"/>
      <c r="AI81" s="1361"/>
      <c r="AJ81" s="10"/>
      <c r="AK81" s="59"/>
      <c r="AL81" s="59"/>
      <c r="AM81" s="59"/>
      <c r="AN81" s="59"/>
      <c r="AO81" s="11"/>
      <c r="AP81" s="55"/>
    </row>
    <row r="82" spans="1:42" ht="40" customHeight="1" thickBot="1" x14ac:dyDescent="0.25">
      <c r="A82" s="1216"/>
      <c r="B82" s="1218"/>
      <c r="C82" s="1222"/>
      <c r="D82" s="1262"/>
      <c r="E82" s="1263"/>
      <c r="F82" s="1265"/>
      <c r="G82" s="1258"/>
      <c r="H82" s="1259"/>
      <c r="I82" s="1267"/>
      <c r="J82" s="1271"/>
      <c r="K82" s="1268"/>
      <c r="L82" s="1266"/>
      <c r="M82" s="1214"/>
      <c r="N82" s="51" t="s">
        <v>49</v>
      </c>
      <c r="O82" s="77">
        <v>0</v>
      </c>
      <c r="P82" s="78">
        <v>0</v>
      </c>
      <c r="Q82" s="83">
        <v>0</v>
      </c>
      <c r="R82" s="159">
        <v>0</v>
      </c>
      <c r="S82" s="195">
        <f t="shared" ref="S82" si="320">SUM(O82:O82)*M81</f>
        <v>0</v>
      </c>
      <c r="T82" s="196">
        <f t="shared" ref="T82" si="321">SUM(P82:P82)*M81</f>
        <v>0</v>
      </c>
      <c r="U82" s="196">
        <f t="shared" ref="U82" si="322">SUM(Q82:Q82)*M81</f>
        <v>0</v>
      </c>
      <c r="V82" s="202">
        <f t="shared" ref="V82" si="323">SUM(R82:R82)*M81</f>
        <v>0</v>
      </c>
      <c r="W82" s="206">
        <f t="shared" si="270"/>
        <v>0</v>
      </c>
      <c r="X82" s="320"/>
      <c r="Y82" s="323"/>
      <c r="Z82" s="323"/>
      <c r="AA82" s="323"/>
      <c r="AB82" s="326"/>
      <c r="AC82" s="638"/>
      <c r="AD82" s="1204"/>
      <c r="AE82" s="256"/>
      <c r="AF82" s="264"/>
      <c r="AG82" s="264"/>
      <c r="AH82" s="264"/>
      <c r="AI82" s="1361"/>
      <c r="AJ82" s="10"/>
      <c r="AK82" s="59"/>
      <c r="AL82" s="59"/>
      <c r="AM82" s="59"/>
      <c r="AN82" s="59"/>
      <c r="AO82" s="11"/>
      <c r="AP82" s="55"/>
    </row>
    <row r="83" spans="1:42" ht="40" customHeight="1" x14ac:dyDescent="0.2">
      <c r="A83" s="1216"/>
      <c r="B83" s="1218"/>
      <c r="C83" s="1220">
        <v>4</v>
      </c>
      <c r="D83" s="1256" t="s">
        <v>125</v>
      </c>
      <c r="E83" s="1257">
        <v>4</v>
      </c>
      <c r="F83" s="1245" t="s">
        <v>126</v>
      </c>
      <c r="G83" s="1247" t="s">
        <v>127</v>
      </c>
      <c r="H83" s="1249">
        <v>10</v>
      </c>
      <c r="I83" s="1251" t="s">
        <v>128</v>
      </c>
      <c r="J83" s="1251" t="s">
        <v>129</v>
      </c>
      <c r="K83" s="1240">
        <f>((Q100*M99+Q98*M97+Q92*M91+Q90*M89+Q88*M87+Q86*M85+Q84*M83)/100%)</f>
        <v>0</v>
      </c>
      <c r="L83" s="1274" t="s">
        <v>130</v>
      </c>
      <c r="M83" s="1213">
        <v>0.05</v>
      </c>
      <c r="N83" s="53" t="s">
        <v>43</v>
      </c>
      <c r="O83" s="108">
        <v>0.5</v>
      </c>
      <c r="P83" s="106">
        <v>1</v>
      </c>
      <c r="Q83" s="107">
        <v>1</v>
      </c>
      <c r="R83" s="157">
        <v>1</v>
      </c>
      <c r="S83" s="186">
        <f t="shared" ref="S83" si="324">SUM(O83:O83)*M83</f>
        <v>2.5000000000000001E-2</v>
      </c>
      <c r="T83" s="187">
        <f t="shared" ref="T83" si="325">SUM(P83:P83)*M83</f>
        <v>0.05</v>
      </c>
      <c r="U83" s="187">
        <f t="shared" ref="U83" si="326">SUM(Q83:Q83)*M83</f>
        <v>0.05</v>
      </c>
      <c r="V83" s="199">
        <f t="shared" ref="V83" si="327">SUM(R83:R83)*M83</f>
        <v>0.05</v>
      </c>
      <c r="W83" s="203">
        <f t="shared" ref="W83:W100" si="328">MAX(S83:V83)</f>
        <v>0.05</v>
      </c>
      <c r="X83" s="319">
        <f>+S80+S82+S84+S86+S88+S94+S96+S90+S92</f>
        <v>0</v>
      </c>
      <c r="Y83" s="322">
        <f>+T80+T82+T84+T86+T88+T94+T96+T90+T92</f>
        <v>0</v>
      </c>
      <c r="Z83" s="322">
        <f>+U80+U82+U84+U86+U88+U94+U96+U90+U92</f>
        <v>0</v>
      </c>
      <c r="AA83" s="322">
        <f>+V80+V82+V84+V86+V88+V94+V96+V90+V92</f>
        <v>0</v>
      </c>
      <c r="AB83" s="325">
        <f>+W80+W82+W84+W86+W88+W94+W96+W90+W92</f>
        <v>0</v>
      </c>
      <c r="AC83" s="638"/>
      <c r="AD83" s="1272" t="s">
        <v>131</v>
      </c>
      <c r="AE83" s="255" t="str">
        <f t="shared" si="295"/>
        <v>PARA MEJORAR</v>
      </c>
      <c r="AF83" s="263" t="str">
        <f>IF(COUNTIF(AE83:AE100,"PARA MEJORAR")&gt;=1,"PARA MEJORAR","BIEN")</f>
        <v>PARA MEJORAR</v>
      </c>
      <c r="AG83" s="263" t="str">
        <f>IF(COUNTIF(AF83:AF100,"PARA MEJORAR")&gt;=1,"PARA MEJORAR","BIEN")</f>
        <v>PARA MEJORAR</v>
      </c>
      <c r="AH83" s="264"/>
      <c r="AI83" s="1361"/>
      <c r="AJ83" s="12"/>
      <c r="AK83" s="13"/>
      <c r="AL83" s="13"/>
      <c r="AM83" s="13"/>
      <c r="AN83" s="13"/>
      <c r="AO83" s="14"/>
      <c r="AP83" s="55"/>
    </row>
    <row r="84" spans="1:42" ht="40" customHeight="1" thickBot="1" x14ac:dyDescent="0.25">
      <c r="A84" s="1216"/>
      <c r="B84" s="1218"/>
      <c r="C84" s="1221"/>
      <c r="D84" s="1243"/>
      <c r="E84" s="1244"/>
      <c r="F84" s="1245"/>
      <c r="G84" s="1248"/>
      <c r="H84" s="1250"/>
      <c r="I84" s="1252"/>
      <c r="J84" s="1252"/>
      <c r="K84" s="1241"/>
      <c r="L84" s="1266"/>
      <c r="M84" s="1225"/>
      <c r="N84" s="51" t="s">
        <v>49</v>
      </c>
      <c r="O84" s="79">
        <v>0</v>
      </c>
      <c r="P84" s="76">
        <v>0</v>
      </c>
      <c r="Q84" s="80">
        <v>0</v>
      </c>
      <c r="R84" s="158">
        <v>0</v>
      </c>
      <c r="S84" s="189">
        <f t="shared" ref="S84" si="329">SUM(O84:O84)*M83</f>
        <v>0</v>
      </c>
      <c r="T84" s="190">
        <f t="shared" ref="T84" si="330">SUM(P84:P84)*M83</f>
        <v>0</v>
      </c>
      <c r="U84" s="190">
        <f t="shared" ref="U84" si="331">SUM(Q84:Q84)*M83</f>
        <v>0</v>
      </c>
      <c r="V84" s="200">
        <f t="shared" ref="V84" si="332">SUM(R84:R84)*M83</f>
        <v>0</v>
      </c>
      <c r="W84" s="204">
        <f t="shared" si="328"/>
        <v>0</v>
      </c>
      <c r="X84" s="320"/>
      <c r="Y84" s="323"/>
      <c r="Z84" s="323"/>
      <c r="AA84" s="323"/>
      <c r="AB84" s="326"/>
      <c r="AC84" s="638"/>
      <c r="AD84" s="1272"/>
      <c r="AE84" s="256"/>
      <c r="AF84" s="264"/>
      <c r="AG84" s="264"/>
      <c r="AH84" s="264"/>
      <c r="AI84" s="1361"/>
      <c r="AJ84" s="10"/>
      <c r="AK84" s="59"/>
      <c r="AL84" s="59"/>
      <c r="AM84" s="59"/>
      <c r="AN84" s="59"/>
      <c r="AO84" s="11"/>
      <c r="AP84" s="55"/>
    </row>
    <row r="85" spans="1:42" ht="40" customHeight="1" x14ac:dyDescent="0.2">
      <c r="A85" s="1216"/>
      <c r="B85" s="1218"/>
      <c r="C85" s="1221"/>
      <c r="D85" s="1243"/>
      <c r="E85" s="1244"/>
      <c r="F85" s="1245"/>
      <c r="G85" s="1248"/>
      <c r="H85" s="1250"/>
      <c r="I85" s="1252"/>
      <c r="J85" s="1252"/>
      <c r="K85" s="1241"/>
      <c r="L85" s="1266" t="s">
        <v>132</v>
      </c>
      <c r="M85" s="1225">
        <v>0.05</v>
      </c>
      <c r="N85" s="53" t="s">
        <v>43</v>
      </c>
      <c r="O85" s="110">
        <v>1</v>
      </c>
      <c r="P85" s="111">
        <v>1</v>
      </c>
      <c r="Q85" s="107">
        <v>1</v>
      </c>
      <c r="R85" s="162">
        <v>1</v>
      </c>
      <c r="S85" s="192">
        <f t="shared" ref="S85" si="333">SUM(O85:O85)*M85</f>
        <v>0.05</v>
      </c>
      <c r="T85" s="193">
        <f t="shared" ref="T85" si="334">SUM(P85:P85)*M85</f>
        <v>0.05</v>
      </c>
      <c r="U85" s="193">
        <f t="shared" ref="U85" si="335">SUM(Q85:Q85)*M85</f>
        <v>0.05</v>
      </c>
      <c r="V85" s="201">
        <f t="shared" ref="V85" si="336">SUM(R85:R85)*M85</f>
        <v>0.05</v>
      </c>
      <c r="W85" s="205">
        <f t="shared" si="328"/>
        <v>0.05</v>
      </c>
      <c r="X85" s="320"/>
      <c r="Y85" s="323"/>
      <c r="Z85" s="323"/>
      <c r="AA85" s="323"/>
      <c r="AB85" s="326"/>
      <c r="AC85" s="638"/>
      <c r="AD85" s="1272"/>
      <c r="AE85" s="255" t="str">
        <f t="shared" si="295"/>
        <v>PARA MEJORAR</v>
      </c>
      <c r="AF85" s="264"/>
      <c r="AG85" s="264"/>
      <c r="AH85" s="264"/>
      <c r="AI85" s="1361"/>
      <c r="AJ85" s="10"/>
      <c r="AK85" s="59"/>
      <c r="AL85" s="59"/>
      <c r="AM85" s="59"/>
      <c r="AN85" s="59"/>
      <c r="AO85" s="11"/>
      <c r="AP85" s="55"/>
    </row>
    <row r="86" spans="1:42" ht="40" customHeight="1" thickBot="1" x14ac:dyDescent="0.25">
      <c r="A86" s="1216"/>
      <c r="B86" s="1218"/>
      <c r="C86" s="1221"/>
      <c r="D86" s="1243"/>
      <c r="E86" s="1244"/>
      <c r="F86" s="1245"/>
      <c r="G86" s="1248"/>
      <c r="H86" s="1250"/>
      <c r="I86" s="1252"/>
      <c r="J86" s="1252"/>
      <c r="K86" s="1241"/>
      <c r="L86" s="1266"/>
      <c r="M86" s="1225"/>
      <c r="N86" s="51" t="s">
        <v>49</v>
      </c>
      <c r="O86" s="79">
        <v>0</v>
      </c>
      <c r="P86" s="76">
        <v>0</v>
      </c>
      <c r="Q86" s="80">
        <v>0</v>
      </c>
      <c r="R86" s="158">
        <v>0</v>
      </c>
      <c r="S86" s="189">
        <f t="shared" ref="S86" si="337">SUM(O86:O86)*M85</f>
        <v>0</v>
      </c>
      <c r="T86" s="190">
        <f t="shared" ref="T86" si="338">SUM(P86:P86)*M85</f>
        <v>0</v>
      </c>
      <c r="U86" s="190">
        <f t="shared" ref="U86" si="339">SUM(Q86:Q86)*M85</f>
        <v>0</v>
      </c>
      <c r="V86" s="200">
        <f t="shared" ref="V86" si="340">SUM(R86:R86)*M85</f>
        <v>0</v>
      </c>
      <c r="W86" s="204">
        <f t="shared" si="328"/>
        <v>0</v>
      </c>
      <c r="X86" s="320"/>
      <c r="Y86" s="323"/>
      <c r="Z86" s="323"/>
      <c r="AA86" s="323"/>
      <c r="AB86" s="326"/>
      <c r="AC86" s="638"/>
      <c r="AD86" s="1272"/>
      <c r="AE86" s="256"/>
      <c r="AF86" s="264"/>
      <c r="AG86" s="264"/>
      <c r="AH86" s="264"/>
      <c r="AI86" s="1361"/>
      <c r="AJ86" s="10"/>
      <c r="AK86" s="59"/>
      <c r="AL86" s="59"/>
      <c r="AM86" s="59"/>
      <c r="AN86" s="59"/>
      <c r="AO86" s="11"/>
      <c r="AP86" s="55"/>
    </row>
    <row r="87" spans="1:42" ht="40" customHeight="1" x14ac:dyDescent="0.2">
      <c r="A87" s="1216"/>
      <c r="B87" s="1218"/>
      <c r="C87" s="1221"/>
      <c r="D87" s="1243"/>
      <c r="E87" s="1244"/>
      <c r="F87" s="1245"/>
      <c r="G87" s="1248"/>
      <c r="H87" s="1250"/>
      <c r="I87" s="1252"/>
      <c r="J87" s="1252"/>
      <c r="K87" s="1241"/>
      <c r="L87" s="1266" t="s">
        <v>133</v>
      </c>
      <c r="M87" s="1225">
        <v>0.1</v>
      </c>
      <c r="N87" s="53" t="s">
        <v>43</v>
      </c>
      <c r="O87" s="110">
        <v>1</v>
      </c>
      <c r="P87" s="111">
        <v>1</v>
      </c>
      <c r="Q87" s="107">
        <v>1</v>
      </c>
      <c r="R87" s="162">
        <v>1</v>
      </c>
      <c r="S87" s="192">
        <f t="shared" ref="S87" si="341">SUM(O87:O87)*M87</f>
        <v>0.1</v>
      </c>
      <c r="T87" s="193">
        <f t="shared" ref="T87" si="342">SUM(P87:P87)*M87</f>
        <v>0.1</v>
      </c>
      <c r="U87" s="193">
        <f t="shared" ref="U87" si="343">SUM(Q87:Q87)*M87</f>
        <v>0.1</v>
      </c>
      <c r="V87" s="201">
        <f t="shared" ref="V87" si="344">SUM(R87:R87)*M87</f>
        <v>0.1</v>
      </c>
      <c r="W87" s="205">
        <f t="shared" si="328"/>
        <v>0.1</v>
      </c>
      <c r="X87" s="320"/>
      <c r="Y87" s="323"/>
      <c r="Z87" s="323"/>
      <c r="AA87" s="323"/>
      <c r="AB87" s="326"/>
      <c r="AC87" s="638"/>
      <c r="AD87" s="1272"/>
      <c r="AE87" s="255" t="str">
        <f t="shared" si="295"/>
        <v>PARA MEJORAR</v>
      </c>
      <c r="AF87" s="264"/>
      <c r="AG87" s="264"/>
      <c r="AH87" s="264"/>
      <c r="AI87" s="1361"/>
      <c r="AJ87" s="10"/>
      <c r="AK87" s="59"/>
      <c r="AL87" s="59"/>
      <c r="AM87" s="59"/>
      <c r="AN87" s="59"/>
      <c r="AO87" s="11"/>
      <c r="AP87" s="55"/>
    </row>
    <row r="88" spans="1:42" ht="40" customHeight="1" thickBot="1" x14ac:dyDescent="0.25">
      <c r="A88" s="1216"/>
      <c r="B88" s="1218"/>
      <c r="C88" s="1221"/>
      <c r="D88" s="1243"/>
      <c r="E88" s="1244"/>
      <c r="F88" s="1245"/>
      <c r="G88" s="1248"/>
      <c r="H88" s="1250"/>
      <c r="I88" s="1252"/>
      <c r="J88" s="1252"/>
      <c r="K88" s="1241"/>
      <c r="L88" s="1266"/>
      <c r="M88" s="1225"/>
      <c r="N88" s="51" t="s">
        <v>49</v>
      </c>
      <c r="O88" s="79">
        <v>0</v>
      </c>
      <c r="P88" s="76">
        <v>0</v>
      </c>
      <c r="Q88" s="80">
        <v>0</v>
      </c>
      <c r="R88" s="158">
        <v>0</v>
      </c>
      <c r="S88" s="189">
        <f t="shared" ref="S88" si="345">SUM(O88:O88)*M87</f>
        <v>0</v>
      </c>
      <c r="T88" s="190">
        <f t="shared" ref="T88" si="346">SUM(P88:P88)*M87</f>
        <v>0</v>
      </c>
      <c r="U88" s="190">
        <f t="shared" ref="U88" si="347">SUM(Q88:Q88)*M87</f>
        <v>0</v>
      </c>
      <c r="V88" s="200">
        <f t="shared" ref="V88" si="348">SUM(R88:R88)*M87</f>
        <v>0</v>
      </c>
      <c r="W88" s="204">
        <f t="shared" si="328"/>
        <v>0</v>
      </c>
      <c r="X88" s="320"/>
      <c r="Y88" s="323"/>
      <c r="Z88" s="323"/>
      <c r="AA88" s="323"/>
      <c r="AB88" s="326"/>
      <c r="AC88" s="638"/>
      <c r="AD88" s="1272"/>
      <c r="AE88" s="256"/>
      <c r="AF88" s="264"/>
      <c r="AG88" s="264"/>
      <c r="AH88" s="264"/>
      <c r="AI88" s="1361"/>
      <c r="AJ88" s="10"/>
      <c r="AK88" s="59"/>
      <c r="AL88" s="59"/>
      <c r="AM88" s="59"/>
      <c r="AN88" s="59"/>
      <c r="AO88" s="11"/>
      <c r="AP88" s="55"/>
    </row>
    <row r="89" spans="1:42" ht="40" customHeight="1" x14ac:dyDescent="0.2">
      <c r="A89" s="1216"/>
      <c r="B89" s="1218"/>
      <c r="C89" s="1221"/>
      <c r="D89" s="1243"/>
      <c r="E89" s="1244"/>
      <c r="F89" s="1245"/>
      <c r="G89" s="1248"/>
      <c r="H89" s="1250"/>
      <c r="I89" s="1252"/>
      <c r="J89" s="1252"/>
      <c r="K89" s="1241"/>
      <c r="L89" s="1266" t="s">
        <v>134</v>
      </c>
      <c r="M89" s="1225">
        <v>0.1</v>
      </c>
      <c r="N89" s="53" t="s">
        <v>43</v>
      </c>
      <c r="O89" s="110">
        <v>1</v>
      </c>
      <c r="P89" s="111">
        <v>1</v>
      </c>
      <c r="Q89" s="107">
        <v>1</v>
      </c>
      <c r="R89" s="162">
        <v>1</v>
      </c>
      <c r="S89" s="192">
        <f t="shared" ref="S89" si="349">SUM(O89:O89)*M89</f>
        <v>0.1</v>
      </c>
      <c r="T89" s="193">
        <f t="shared" ref="T89" si="350">SUM(P89:P89)*M89</f>
        <v>0.1</v>
      </c>
      <c r="U89" s="193">
        <f t="shared" ref="U89" si="351">SUM(Q89:Q89)*M89</f>
        <v>0.1</v>
      </c>
      <c r="V89" s="201">
        <f t="shared" ref="V89" si="352">SUM(R89:R89)*M89</f>
        <v>0.1</v>
      </c>
      <c r="W89" s="205">
        <f t="shared" si="328"/>
        <v>0.1</v>
      </c>
      <c r="X89" s="320"/>
      <c r="Y89" s="323"/>
      <c r="Z89" s="323"/>
      <c r="AA89" s="323"/>
      <c r="AB89" s="326"/>
      <c r="AC89" s="638"/>
      <c r="AD89" s="1272"/>
      <c r="AE89" s="255" t="str">
        <f t="shared" si="295"/>
        <v>PARA MEJORAR</v>
      </c>
      <c r="AF89" s="264"/>
      <c r="AG89" s="264"/>
      <c r="AH89" s="264"/>
      <c r="AI89" s="1361"/>
      <c r="AJ89" s="10"/>
      <c r="AK89" s="59"/>
      <c r="AL89" s="59"/>
      <c r="AM89" s="59"/>
      <c r="AN89" s="59"/>
      <c r="AO89" s="11"/>
      <c r="AP89" s="55"/>
    </row>
    <row r="90" spans="1:42" ht="40" customHeight="1" thickBot="1" x14ac:dyDescent="0.25">
      <c r="A90" s="1216"/>
      <c r="B90" s="1218"/>
      <c r="C90" s="1221"/>
      <c r="D90" s="1243"/>
      <c r="E90" s="1244"/>
      <c r="F90" s="1245"/>
      <c r="G90" s="1248"/>
      <c r="H90" s="1250"/>
      <c r="I90" s="1252"/>
      <c r="J90" s="1252"/>
      <c r="K90" s="1241"/>
      <c r="L90" s="1266"/>
      <c r="M90" s="1225"/>
      <c r="N90" s="51" t="s">
        <v>49</v>
      </c>
      <c r="O90" s="79">
        <v>0</v>
      </c>
      <c r="P90" s="76">
        <v>0</v>
      </c>
      <c r="Q90" s="80">
        <v>0</v>
      </c>
      <c r="R90" s="158">
        <v>0</v>
      </c>
      <c r="S90" s="189">
        <f t="shared" ref="S90" si="353">SUM(O90:O90)*M89</f>
        <v>0</v>
      </c>
      <c r="T90" s="190">
        <f t="shared" ref="T90" si="354">SUM(P90:P90)*M89</f>
        <v>0</v>
      </c>
      <c r="U90" s="190">
        <f t="shared" ref="U90" si="355">SUM(Q90:Q90)*M89</f>
        <v>0</v>
      </c>
      <c r="V90" s="200">
        <f t="shared" ref="V90" si="356">SUM(R90:R90)*M89</f>
        <v>0</v>
      </c>
      <c r="W90" s="204">
        <f t="shared" si="328"/>
        <v>0</v>
      </c>
      <c r="X90" s="320"/>
      <c r="Y90" s="323"/>
      <c r="Z90" s="323"/>
      <c r="AA90" s="323"/>
      <c r="AB90" s="326"/>
      <c r="AC90" s="638"/>
      <c r="AD90" s="1272"/>
      <c r="AE90" s="256"/>
      <c r="AF90" s="264"/>
      <c r="AG90" s="264"/>
      <c r="AH90" s="264"/>
      <c r="AI90" s="1361"/>
      <c r="AJ90" s="10"/>
      <c r="AK90" s="59"/>
      <c r="AL90" s="59"/>
      <c r="AM90" s="59"/>
      <c r="AN90" s="59"/>
      <c r="AO90" s="11"/>
      <c r="AP90" s="55"/>
    </row>
    <row r="91" spans="1:42" ht="40" customHeight="1" x14ac:dyDescent="0.2">
      <c r="A91" s="1216"/>
      <c r="B91" s="1218"/>
      <c r="C91" s="1221"/>
      <c r="D91" s="1243"/>
      <c r="E91" s="1244"/>
      <c r="F91" s="1245"/>
      <c r="G91" s="1248"/>
      <c r="H91" s="1250"/>
      <c r="I91" s="1252"/>
      <c r="J91" s="1252"/>
      <c r="K91" s="1241"/>
      <c r="L91" s="1266" t="s">
        <v>135</v>
      </c>
      <c r="M91" s="1225">
        <v>0.1</v>
      </c>
      <c r="N91" s="53" t="s">
        <v>43</v>
      </c>
      <c r="O91" s="110">
        <v>1</v>
      </c>
      <c r="P91" s="111">
        <v>1</v>
      </c>
      <c r="Q91" s="107">
        <v>1</v>
      </c>
      <c r="R91" s="162">
        <v>1</v>
      </c>
      <c r="S91" s="192">
        <f t="shared" ref="S91" si="357">SUM(O91:O91)*M91</f>
        <v>0.1</v>
      </c>
      <c r="T91" s="193">
        <f t="shared" ref="T91" si="358">SUM(P91:P91)*M91</f>
        <v>0.1</v>
      </c>
      <c r="U91" s="193">
        <f t="shared" ref="U91" si="359">SUM(Q91:Q91)*M91</f>
        <v>0.1</v>
      </c>
      <c r="V91" s="201">
        <f t="shared" ref="V91" si="360">SUM(R91:R91)*M91</f>
        <v>0.1</v>
      </c>
      <c r="W91" s="205">
        <f t="shared" si="328"/>
        <v>0.1</v>
      </c>
      <c r="X91" s="320"/>
      <c r="Y91" s="323"/>
      <c r="Z91" s="323"/>
      <c r="AA91" s="323"/>
      <c r="AB91" s="326"/>
      <c r="AC91" s="638"/>
      <c r="AD91" s="1272"/>
      <c r="AE91" s="255" t="str">
        <f t="shared" si="295"/>
        <v>PARA MEJORAR</v>
      </c>
      <c r="AF91" s="264"/>
      <c r="AG91" s="264"/>
      <c r="AH91" s="264"/>
      <c r="AI91" s="1361"/>
      <c r="AJ91" s="10"/>
      <c r="AK91" s="59"/>
      <c r="AL91" s="59"/>
      <c r="AM91" s="59"/>
      <c r="AN91" s="59"/>
      <c r="AO91" s="11"/>
      <c r="AP91" s="55"/>
    </row>
    <row r="92" spans="1:42" ht="40" customHeight="1" thickBot="1" x14ac:dyDescent="0.25">
      <c r="A92" s="1216"/>
      <c r="B92" s="1218"/>
      <c r="C92" s="1221"/>
      <c r="D92" s="1243"/>
      <c r="E92" s="1244"/>
      <c r="F92" s="1245"/>
      <c r="G92" s="1248"/>
      <c r="H92" s="1250"/>
      <c r="I92" s="1252"/>
      <c r="J92" s="1252"/>
      <c r="K92" s="1241"/>
      <c r="L92" s="1266"/>
      <c r="M92" s="1225"/>
      <c r="N92" s="51" t="s">
        <v>49</v>
      </c>
      <c r="O92" s="79">
        <v>0</v>
      </c>
      <c r="P92" s="76">
        <v>0</v>
      </c>
      <c r="Q92" s="80">
        <v>0</v>
      </c>
      <c r="R92" s="158">
        <v>0</v>
      </c>
      <c r="S92" s="189">
        <f t="shared" ref="S92" si="361">SUM(O92:O92)*M91</f>
        <v>0</v>
      </c>
      <c r="T92" s="190">
        <f t="shared" ref="T92" si="362">SUM(P92:P92)*M91</f>
        <v>0</v>
      </c>
      <c r="U92" s="190">
        <f t="shared" ref="U92" si="363">SUM(Q92:Q92)*M91</f>
        <v>0</v>
      </c>
      <c r="V92" s="200">
        <f t="shared" ref="V92" si="364">SUM(R92:R92)*M91</f>
        <v>0</v>
      </c>
      <c r="W92" s="204">
        <f t="shared" si="328"/>
        <v>0</v>
      </c>
      <c r="X92" s="320"/>
      <c r="Y92" s="323"/>
      <c r="Z92" s="323"/>
      <c r="AA92" s="323"/>
      <c r="AB92" s="326"/>
      <c r="AC92" s="638"/>
      <c r="AD92" s="1272"/>
      <c r="AE92" s="256"/>
      <c r="AF92" s="264"/>
      <c r="AG92" s="264"/>
      <c r="AH92" s="264"/>
      <c r="AI92" s="1361"/>
      <c r="AJ92" s="10"/>
      <c r="AK92" s="59"/>
      <c r="AL92" s="59"/>
      <c r="AM92" s="59"/>
      <c r="AN92" s="59"/>
      <c r="AO92" s="11"/>
      <c r="AP92" s="55"/>
    </row>
    <row r="93" spans="1:42" ht="40" customHeight="1" x14ac:dyDescent="0.2">
      <c r="A93" s="1216"/>
      <c r="B93" s="1218"/>
      <c r="C93" s="1221"/>
      <c r="D93" s="1243"/>
      <c r="E93" s="1244"/>
      <c r="F93" s="1245"/>
      <c r="G93" s="1248"/>
      <c r="H93" s="1250"/>
      <c r="I93" s="1252"/>
      <c r="J93" s="1252"/>
      <c r="K93" s="1241"/>
      <c r="L93" s="1266" t="s">
        <v>136</v>
      </c>
      <c r="M93" s="1225">
        <v>0.1</v>
      </c>
      <c r="N93" s="53" t="s">
        <v>43</v>
      </c>
      <c r="O93" s="110">
        <v>0.5</v>
      </c>
      <c r="P93" s="111">
        <v>1</v>
      </c>
      <c r="Q93" s="107">
        <v>1</v>
      </c>
      <c r="R93" s="162">
        <v>1</v>
      </c>
      <c r="S93" s="192">
        <f t="shared" ref="S93" si="365">SUM(O93:O93)*M93</f>
        <v>0.05</v>
      </c>
      <c r="T93" s="193">
        <f t="shared" ref="T93" si="366">SUM(P93:P93)*M93</f>
        <v>0.1</v>
      </c>
      <c r="U93" s="193">
        <f t="shared" ref="U93" si="367">SUM(Q93:Q93)*M93</f>
        <v>0.1</v>
      </c>
      <c r="V93" s="201">
        <f t="shared" ref="V93" si="368">SUM(R93:R93)*M93</f>
        <v>0.1</v>
      </c>
      <c r="W93" s="205">
        <f t="shared" si="328"/>
        <v>0.1</v>
      </c>
      <c r="X93" s="320"/>
      <c r="Y93" s="323"/>
      <c r="Z93" s="323"/>
      <c r="AA93" s="323"/>
      <c r="AB93" s="326"/>
      <c r="AC93" s="638"/>
      <c r="AD93" s="1272"/>
      <c r="AE93" s="255" t="str">
        <f t="shared" si="295"/>
        <v>PARA MEJORAR</v>
      </c>
      <c r="AF93" s="264"/>
      <c r="AG93" s="264"/>
      <c r="AH93" s="264"/>
      <c r="AI93" s="1361"/>
      <c r="AJ93" s="10"/>
      <c r="AK93" s="59"/>
      <c r="AL93" s="59"/>
      <c r="AM93" s="59"/>
      <c r="AN93" s="59"/>
      <c r="AO93" s="11"/>
      <c r="AP93" s="55"/>
    </row>
    <row r="94" spans="1:42" ht="40" customHeight="1" thickBot="1" x14ac:dyDescent="0.25">
      <c r="A94" s="1216"/>
      <c r="B94" s="1218"/>
      <c r="C94" s="1221"/>
      <c r="D94" s="1243"/>
      <c r="E94" s="1244"/>
      <c r="F94" s="1245"/>
      <c r="G94" s="1248"/>
      <c r="H94" s="1250"/>
      <c r="I94" s="1252"/>
      <c r="J94" s="1252"/>
      <c r="K94" s="1241"/>
      <c r="L94" s="1266"/>
      <c r="M94" s="1225"/>
      <c r="N94" s="51" t="s">
        <v>49</v>
      </c>
      <c r="O94" s="79">
        <v>0</v>
      </c>
      <c r="P94" s="76">
        <v>0</v>
      </c>
      <c r="Q94" s="80">
        <v>0</v>
      </c>
      <c r="R94" s="158">
        <v>0</v>
      </c>
      <c r="S94" s="189">
        <f t="shared" ref="S94" si="369">SUM(O94:O94)*M93</f>
        <v>0</v>
      </c>
      <c r="T94" s="190">
        <f t="shared" ref="T94" si="370">SUM(P94:P94)*M93</f>
        <v>0</v>
      </c>
      <c r="U94" s="190">
        <f t="shared" ref="U94" si="371">SUM(Q94:Q94)*M93</f>
        <v>0</v>
      </c>
      <c r="V94" s="200">
        <f t="shared" ref="V94" si="372">SUM(R94:R94)*M93</f>
        <v>0</v>
      </c>
      <c r="W94" s="204">
        <f t="shared" si="328"/>
        <v>0</v>
      </c>
      <c r="X94" s="320"/>
      <c r="Y94" s="323"/>
      <c r="Z94" s="323"/>
      <c r="AA94" s="323"/>
      <c r="AB94" s="326"/>
      <c r="AC94" s="638"/>
      <c r="AD94" s="1272"/>
      <c r="AE94" s="256"/>
      <c r="AF94" s="264"/>
      <c r="AG94" s="264"/>
      <c r="AH94" s="264"/>
      <c r="AI94" s="1361"/>
      <c r="AJ94" s="10"/>
      <c r="AK94" s="59"/>
      <c r="AL94" s="59"/>
      <c r="AM94" s="59"/>
      <c r="AN94" s="59"/>
      <c r="AO94" s="11"/>
      <c r="AP94" s="55"/>
    </row>
    <row r="95" spans="1:42" ht="40" customHeight="1" x14ac:dyDescent="0.2">
      <c r="A95" s="1216"/>
      <c r="B95" s="1218"/>
      <c r="C95" s="1221"/>
      <c r="D95" s="1243"/>
      <c r="E95" s="1244"/>
      <c r="F95" s="1245"/>
      <c r="G95" s="1248"/>
      <c r="H95" s="1250"/>
      <c r="I95" s="1252"/>
      <c r="J95" s="1252"/>
      <c r="K95" s="1241"/>
      <c r="L95" s="1266" t="s">
        <v>137</v>
      </c>
      <c r="M95" s="1225">
        <v>0.1</v>
      </c>
      <c r="N95" s="53" t="s">
        <v>43</v>
      </c>
      <c r="O95" s="110">
        <v>0.5</v>
      </c>
      <c r="P95" s="111">
        <v>1</v>
      </c>
      <c r="Q95" s="107">
        <v>1</v>
      </c>
      <c r="R95" s="162">
        <v>1</v>
      </c>
      <c r="S95" s="192">
        <f t="shared" ref="S95" si="373">SUM(O95:O95)*M95</f>
        <v>0.05</v>
      </c>
      <c r="T95" s="193">
        <f t="shared" ref="T95" si="374">SUM(P95:P95)*M95</f>
        <v>0.1</v>
      </c>
      <c r="U95" s="193">
        <f t="shared" ref="U95" si="375">SUM(Q95:Q95)*M95</f>
        <v>0.1</v>
      </c>
      <c r="V95" s="201">
        <f t="shared" ref="V95" si="376">SUM(R95:R95)*M95</f>
        <v>0.1</v>
      </c>
      <c r="W95" s="205">
        <f t="shared" si="328"/>
        <v>0.1</v>
      </c>
      <c r="X95" s="320"/>
      <c r="Y95" s="323"/>
      <c r="Z95" s="323"/>
      <c r="AA95" s="323"/>
      <c r="AB95" s="326"/>
      <c r="AC95" s="638"/>
      <c r="AD95" s="1272"/>
      <c r="AE95" s="255" t="str">
        <f t="shared" si="295"/>
        <v>PARA MEJORAR</v>
      </c>
      <c r="AF95" s="264"/>
      <c r="AG95" s="264"/>
      <c r="AH95" s="264"/>
      <c r="AI95" s="1361"/>
      <c r="AJ95" s="10"/>
      <c r="AK95" s="59"/>
      <c r="AL95" s="59"/>
      <c r="AM95" s="59"/>
      <c r="AN95" s="59"/>
      <c r="AO95" s="11"/>
      <c r="AP95" s="55"/>
    </row>
    <row r="96" spans="1:42" ht="40" customHeight="1" thickBot="1" x14ac:dyDescent="0.25">
      <c r="A96" s="1216"/>
      <c r="B96" s="1218"/>
      <c r="C96" s="1221"/>
      <c r="D96" s="1243"/>
      <c r="E96" s="1244"/>
      <c r="F96" s="1245"/>
      <c r="G96" s="1248"/>
      <c r="H96" s="1250"/>
      <c r="I96" s="1252"/>
      <c r="J96" s="1252"/>
      <c r="K96" s="1241"/>
      <c r="L96" s="1266"/>
      <c r="M96" s="1225"/>
      <c r="N96" s="51" t="s">
        <v>49</v>
      </c>
      <c r="O96" s="79">
        <v>0</v>
      </c>
      <c r="P96" s="76">
        <v>0</v>
      </c>
      <c r="Q96" s="80">
        <v>0</v>
      </c>
      <c r="R96" s="158">
        <v>0</v>
      </c>
      <c r="S96" s="189">
        <f t="shared" ref="S96" si="377">SUM(O96:O96)*M95</f>
        <v>0</v>
      </c>
      <c r="T96" s="190">
        <f t="shared" ref="T96" si="378">SUM(P96:P96)*M95</f>
        <v>0</v>
      </c>
      <c r="U96" s="190">
        <f t="shared" ref="U96" si="379">SUM(Q96:Q96)*M95</f>
        <v>0</v>
      </c>
      <c r="V96" s="200">
        <f t="shared" ref="V96" si="380">SUM(R96:R96)*M95</f>
        <v>0</v>
      </c>
      <c r="W96" s="204">
        <f t="shared" si="328"/>
        <v>0</v>
      </c>
      <c r="X96" s="320"/>
      <c r="Y96" s="323"/>
      <c r="Z96" s="323"/>
      <c r="AA96" s="323"/>
      <c r="AB96" s="326"/>
      <c r="AC96" s="638"/>
      <c r="AD96" s="1272"/>
      <c r="AE96" s="256"/>
      <c r="AF96" s="264"/>
      <c r="AG96" s="264"/>
      <c r="AH96" s="264"/>
      <c r="AI96" s="1361"/>
      <c r="AJ96" s="10"/>
      <c r="AK96" s="59"/>
      <c r="AL96" s="59"/>
      <c r="AM96" s="59"/>
      <c r="AN96" s="59"/>
      <c r="AO96" s="11"/>
      <c r="AP96" s="55"/>
    </row>
    <row r="97" spans="1:42" ht="40" customHeight="1" x14ac:dyDescent="0.2">
      <c r="A97" s="1216"/>
      <c r="B97" s="1218"/>
      <c r="C97" s="1221"/>
      <c r="D97" s="1243"/>
      <c r="E97" s="1244"/>
      <c r="F97" s="1245"/>
      <c r="G97" s="1248"/>
      <c r="H97" s="1250"/>
      <c r="I97" s="1252"/>
      <c r="J97" s="1252"/>
      <c r="K97" s="1241"/>
      <c r="L97" s="1266" t="s">
        <v>138</v>
      </c>
      <c r="M97" s="1225">
        <v>0.1</v>
      </c>
      <c r="N97" s="53" t="s">
        <v>43</v>
      </c>
      <c r="O97" s="110">
        <v>0.2</v>
      </c>
      <c r="P97" s="111">
        <v>0.5</v>
      </c>
      <c r="Q97" s="107">
        <v>1</v>
      </c>
      <c r="R97" s="162">
        <v>1</v>
      </c>
      <c r="S97" s="192">
        <f t="shared" ref="S97" si="381">SUM(O97:O97)*M97</f>
        <v>2.0000000000000004E-2</v>
      </c>
      <c r="T97" s="193">
        <f t="shared" ref="T97" si="382">SUM(P97:P97)*M97</f>
        <v>0.05</v>
      </c>
      <c r="U97" s="193">
        <f t="shared" ref="U97" si="383">SUM(Q97:Q97)*M97</f>
        <v>0.1</v>
      </c>
      <c r="V97" s="201">
        <f t="shared" ref="V97" si="384">SUM(R97:R97)*M97</f>
        <v>0.1</v>
      </c>
      <c r="W97" s="205">
        <f t="shared" si="328"/>
        <v>0.1</v>
      </c>
      <c r="X97" s="320"/>
      <c r="Y97" s="323"/>
      <c r="Z97" s="323"/>
      <c r="AA97" s="323"/>
      <c r="AB97" s="326"/>
      <c r="AC97" s="638"/>
      <c r="AD97" s="1272"/>
      <c r="AE97" s="255" t="str">
        <f t="shared" si="295"/>
        <v>PARA MEJORAR</v>
      </c>
      <c r="AF97" s="264"/>
      <c r="AG97" s="264"/>
      <c r="AH97" s="264"/>
      <c r="AI97" s="1361"/>
      <c r="AJ97" s="10"/>
      <c r="AK97" s="59"/>
      <c r="AL97" s="59"/>
      <c r="AM97" s="59"/>
      <c r="AN97" s="59"/>
      <c r="AO97" s="11"/>
      <c r="AP97" s="55"/>
    </row>
    <row r="98" spans="1:42" ht="40" customHeight="1" thickBot="1" x14ac:dyDescent="0.25">
      <c r="A98" s="1216"/>
      <c r="B98" s="1218"/>
      <c r="C98" s="1221"/>
      <c r="D98" s="1243"/>
      <c r="E98" s="1244"/>
      <c r="F98" s="1245"/>
      <c r="G98" s="1248"/>
      <c r="H98" s="1250"/>
      <c r="I98" s="1252"/>
      <c r="J98" s="1252"/>
      <c r="K98" s="1241"/>
      <c r="L98" s="1266"/>
      <c r="M98" s="1225"/>
      <c r="N98" s="51" t="s">
        <v>49</v>
      </c>
      <c r="O98" s="79">
        <v>0</v>
      </c>
      <c r="P98" s="76">
        <v>0</v>
      </c>
      <c r="Q98" s="80">
        <v>0</v>
      </c>
      <c r="R98" s="158">
        <v>0</v>
      </c>
      <c r="S98" s="189">
        <f t="shared" ref="S98" si="385">SUM(O98:O98)*M97</f>
        <v>0</v>
      </c>
      <c r="T98" s="190">
        <f t="shared" ref="T98" si="386">SUM(P98:P98)*M97</f>
        <v>0</v>
      </c>
      <c r="U98" s="190">
        <f t="shared" ref="U98" si="387">SUM(Q98:Q98)*M97</f>
        <v>0</v>
      </c>
      <c r="V98" s="200">
        <f t="shared" ref="V98" si="388">SUM(R98:R98)*M97</f>
        <v>0</v>
      </c>
      <c r="W98" s="204">
        <f t="shared" si="328"/>
        <v>0</v>
      </c>
      <c r="X98" s="320"/>
      <c r="Y98" s="323"/>
      <c r="Z98" s="323"/>
      <c r="AA98" s="323"/>
      <c r="AB98" s="326"/>
      <c r="AC98" s="638"/>
      <c r="AD98" s="1272"/>
      <c r="AE98" s="256"/>
      <c r="AF98" s="264"/>
      <c r="AG98" s="264"/>
      <c r="AH98" s="264"/>
      <c r="AI98" s="1361"/>
      <c r="AJ98" s="10"/>
      <c r="AK98" s="59"/>
      <c r="AL98" s="59"/>
      <c r="AM98" s="59"/>
      <c r="AN98" s="59"/>
      <c r="AO98" s="11"/>
      <c r="AP98" s="55"/>
    </row>
    <row r="99" spans="1:42" ht="40" customHeight="1" x14ac:dyDescent="0.2">
      <c r="A99" s="1216"/>
      <c r="B99" s="1218"/>
      <c r="C99" s="1221"/>
      <c r="D99" s="1243"/>
      <c r="E99" s="1244"/>
      <c r="F99" s="1245"/>
      <c r="G99" s="1248"/>
      <c r="H99" s="1250"/>
      <c r="I99" s="1252"/>
      <c r="J99" s="1252"/>
      <c r="K99" s="1241"/>
      <c r="L99" s="1266" t="s">
        <v>139</v>
      </c>
      <c r="M99" s="1225">
        <v>0.3</v>
      </c>
      <c r="N99" s="53" t="s">
        <v>43</v>
      </c>
      <c r="O99" s="110">
        <v>0</v>
      </c>
      <c r="P99" s="111">
        <v>0.2</v>
      </c>
      <c r="Q99" s="107">
        <v>0.9</v>
      </c>
      <c r="R99" s="162">
        <v>1</v>
      </c>
      <c r="S99" s="192">
        <f t="shared" ref="S99" si="389">SUM(O99:O99)*M99</f>
        <v>0</v>
      </c>
      <c r="T99" s="193">
        <f t="shared" ref="T99" si="390">SUM(P99:P99)*M99</f>
        <v>0.06</v>
      </c>
      <c r="U99" s="193">
        <f t="shared" ref="U99" si="391">SUM(Q99:Q99)*M99</f>
        <v>0.27</v>
      </c>
      <c r="V99" s="201">
        <f t="shared" ref="V99" si="392">SUM(R99:R99)*M99</f>
        <v>0.3</v>
      </c>
      <c r="W99" s="205">
        <f t="shared" si="328"/>
        <v>0.3</v>
      </c>
      <c r="X99" s="320"/>
      <c r="Y99" s="323"/>
      <c r="Z99" s="323"/>
      <c r="AA99" s="323"/>
      <c r="AB99" s="326"/>
      <c r="AC99" s="638"/>
      <c r="AD99" s="1272"/>
      <c r="AE99" s="255" t="str">
        <f t="shared" si="295"/>
        <v>EQUILIBRADA</v>
      </c>
      <c r="AF99" s="264"/>
      <c r="AG99" s="264"/>
      <c r="AH99" s="264"/>
      <c r="AI99" s="1361"/>
      <c r="AJ99" s="10"/>
      <c r="AK99" s="59"/>
      <c r="AL99" s="59"/>
      <c r="AM99" s="59"/>
      <c r="AN99" s="59"/>
      <c r="AO99" s="11"/>
      <c r="AP99" s="55"/>
    </row>
    <row r="100" spans="1:42" ht="40" customHeight="1" thickBot="1" x14ac:dyDescent="0.25">
      <c r="A100" s="1216"/>
      <c r="B100" s="1218"/>
      <c r="C100" s="1222"/>
      <c r="D100" s="1228"/>
      <c r="E100" s="1244"/>
      <c r="F100" s="1246"/>
      <c r="G100" s="1258"/>
      <c r="H100" s="1259"/>
      <c r="I100" s="1267"/>
      <c r="J100" s="1267"/>
      <c r="K100" s="1268"/>
      <c r="L100" s="1266"/>
      <c r="M100" s="1214"/>
      <c r="N100" s="51" t="s">
        <v>49</v>
      </c>
      <c r="O100" s="84">
        <v>0</v>
      </c>
      <c r="P100" s="78">
        <v>0</v>
      </c>
      <c r="Q100" s="83">
        <v>0</v>
      </c>
      <c r="R100" s="159">
        <v>0</v>
      </c>
      <c r="S100" s="195">
        <f t="shared" ref="S100" si="393">SUM(O100:O100)*M99</f>
        <v>0</v>
      </c>
      <c r="T100" s="196">
        <f t="shared" ref="T100" si="394">SUM(P100:P100)*M99</f>
        <v>0</v>
      </c>
      <c r="U100" s="196">
        <f t="shared" ref="U100" si="395">SUM(Q100:Q100)*M99</f>
        <v>0</v>
      </c>
      <c r="V100" s="202">
        <f t="shared" ref="V100" si="396">SUM(R100:R100)*M99</f>
        <v>0</v>
      </c>
      <c r="W100" s="206">
        <f t="shared" si="328"/>
        <v>0</v>
      </c>
      <c r="X100" s="321"/>
      <c r="Y100" s="324"/>
      <c r="Z100" s="324"/>
      <c r="AA100" s="324"/>
      <c r="AB100" s="327"/>
      <c r="AC100" s="638"/>
      <c r="AD100" s="1273"/>
      <c r="AE100" s="256"/>
      <c r="AF100" s="265"/>
      <c r="AG100" s="265"/>
      <c r="AH100" s="264"/>
      <c r="AI100" s="1361"/>
      <c r="AJ100" s="10"/>
      <c r="AK100" s="59"/>
      <c r="AL100" s="59"/>
      <c r="AM100" s="59"/>
      <c r="AN100" s="59"/>
      <c r="AO100" s="11"/>
      <c r="AP100" s="55"/>
    </row>
    <row r="101" spans="1:42" ht="40" customHeight="1" x14ac:dyDescent="0.2">
      <c r="A101" s="1216"/>
      <c r="B101" s="1218"/>
      <c r="C101" s="1220">
        <v>5</v>
      </c>
      <c r="D101" s="1227" t="s">
        <v>140</v>
      </c>
      <c r="E101" s="1229">
        <v>5</v>
      </c>
      <c r="F101" s="1245" t="s">
        <v>141</v>
      </c>
      <c r="G101" s="1247" t="s">
        <v>142</v>
      </c>
      <c r="H101" s="1249">
        <v>11</v>
      </c>
      <c r="I101" s="1251" t="s">
        <v>143</v>
      </c>
      <c r="J101" s="1238" t="s">
        <v>144</v>
      </c>
      <c r="K101" s="1240">
        <v>0</v>
      </c>
      <c r="L101" s="1242" t="s">
        <v>145</v>
      </c>
      <c r="M101" s="1213">
        <v>0.25</v>
      </c>
      <c r="N101" s="53" t="s">
        <v>43</v>
      </c>
      <c r="O101" s="109">
        <v>0</v>
      </c>
      <c r="P101" s="102">
        <v>0.5</v>
      </c>
      <c r="Q101" s="103">
        <v>1</v>
      </c>
      <c r="R101" s="160">
        <v>1</v>
      </c>
      <c r="S101" s="186">
        <f t="shared" ref="S101" si="397">SUM(O101:O101)*M101</f>
        <v>0</v>
      </c>
      <c r="T101" s="187">
        <f t="shared" ref="T101" si="398">SUM(P101:P101)*M101</f>
        <v>0.125</v>
      </c>
      <c r="U101" s="187">
        <f t="shared" ref="U101" si="399">SUM(Q101:Q101)*M101</f>
        <v>0.25</v>
      </c>
      <c r="V101" s="199">
        <f t="shared" ref="V101" si="400">SUM(R101:R101)*M101</f>
        <v>0.25</v>
      </c>
      <c r="W101" s="203">
        <f t="shared" ref="W101:W108" si="401">MAX(S101:V101)</f>
        <v>0.25</v>
      </c>
      <c r="X101" s="319">
        <f>+S98+S104+S100+S102</f>
        <v>0</v>
      </c>
      <c r="Y101" s="322">
        <f t="shared" ref="Y101:AA101" si="402">+T98+T104+T100+T102</f>
        <v>0</v>
      </c>
      <c r="Z101" s="322">
        <f t="shared" si="402"/>
        <v>0</v>
      </c>
      <c r="AA101" s="322">
        <f t="shared" si="402"/>
        <v>0</v>
      </c>
      <c r="AB101" s="325">
        <f>+W98+W104+W100+W102</f>
        <v>0</v>
      </c>
      <c r="AC101" s="638"/>
      <c r="AD101" s="1203" t="s">
        <v>146</v>
      </c>
      <c r="AE101" s="255" t="str">
        <f t="shared" si="295"/>
        <v>EQUILIBRADA</v>
      </c>
      <c r="AF101" s="263" t="str">
        <f>IF(COUNTIF(AE101:AE108,"PARA MEJORAR")&gt;=1,"PARA MEJORAR","BIEN")</f>
        <v>BIEN</v>
      </c>
      <c r="AG101" s="263" t="str">
        <f>IF(COUNTIF(AF101:AF108,"PARA MEJORAR")&gt;=1,"PARA MEJORAR","BIEN")</f>
        <v>BIEN</v>
      </c>
      <c r="AH101" s="264"/>
      <c r="AI101" s="1361"/>
      <c r="AJ101" s="15"/>
      <c r="AK101" s="16"/>
      <c r="AL101" s="16"/>
      <c r="AM101" s="16"/>
      <c r="AN101" s="16"/>
      <c r="AO101" s="17"/>
      <c r="AP101" s="55"/>
    </row>
    <row r="102" spans="1:42" ht="40" customHeight="1" thickBot="1" x14ac:dyDescent="0.25">
      <c r="A102" s="1216"/>
      <c r="B102" s="1218"/>
      <c r="C102" s="1221"/>
      <c r="D102" s="1243"/>
      <c r="E102" s="1244"/>
      <c r="F102" s="1245"/>
      <c r="G102" s="1248"/>
      <c r="H102" s="1250"/>
      <c r="I102" s="1252"/>
      <c r="J102" s="1239"/>
      <c r="K102" s="1241"/>
      <c r="L102" s="1223"/>
      <c r="M102" s="1225"/>
      <c r="N102" s="51" t="s">
        <v>49</v>
      </c>
      <c r="O102" s="79">
        <v>0</v>
      </c>
      <c r="P102" s="76">
        <v>0</v>
      </c>
      <c r="Q102" s="80">
        <v>0</v>
      </c>
      <c r="R102" s="158">
        <v>0</v>
      </c>
      <c r="S102" s="189">
        <f t="shared" ref="S102" si="403">SUM(O102:O102)*M101</f>
        <v>0</v>
      </c>
      <c r="T102" s="190">
        <f t="shared" ref="T102" si="404">SUM(P102:P102)*M101</f>
        <v>0</v>
      </c>
      <c r="U102" s="190">
        <f t="shared" ref="U102" si="405">SUM(Q102:Q102)*M101</f>
        <v>0</v>
      </c>
      <c r="V102" s="200">
        <f t="shared" ref="V102" si="406">SUM(R102:R102)*M101</f>
        <v>0</v>
      </c>
      <c r="W102" s="204">
        <f t="shared" si="401"/>
        <v>0</v>
      </c>
      <c r="X102" s="320"/>
      <c r="Y102" s="323"/>
      <c r="Z102" s="323"/>
      <c r="AA102" s="323"/>
      <c r="AB102" s="326"/>
      <c r="AC102" s="638"/>
      <c r="AD102" s="1237"/>
      <c r="AE102" s="256"/>
      <c r="AF102" s="264"/>
      <c r="AG102" s="264"/>
      <c r="AH102" s="264"/>
      <c r="AI102" s="1361"/>
      <c r="AJ102" s="10"/>
      <c r="AK102" s="59"/>
      <c r="AL102" s="59"/>
      <c r="AM102" s="59"/>
      <c r="AN102" s="59"/>
      <c r="AO102" s="11"/>
      <c r="AP102" s="55"/>
    </row>
    <row r="103" spans="1:42" ht="40" customHeight="1" x14ac:dyDescent="0.2">
      <c r="A103" s="1216"/>
      <c r="B103" s="1218"/>
      <c r="C103" s="1221"/>
      <c r="D103" s="1243"/>
      <c r="E103" s="1244"/>
      <c r="F103" s="1245"/>
      <c r="G103" s="1248"/>
      <c r="H103" s="1250"/>
      <c r="I103" s="1252"/>
      <c r="J103" s="1239"/>
      <c r="K103" s="1241"/>
      <c r="L103" s="1224" t="s">
        <v>147</v>
      </c>
      <c r="M103" s="1254">
        <v>0.25</v>
      </c>
      <c r="N103" s="53" t="s">
        <v>43</v>
      </c>
      <c r="O103" s="110">
        <v>0</v>
      </c>
      <c r="P103" s="111">
        <v>0.25</v>
      </c>
      <c r="Q103" s="107">
        <v>1</v>
      </c>
      <c r="R103" s="162">
        <v>1</v>
      </c>
      <c r="S103" s="192">
        <f t="shared" ref="S103" si="407">SUM(O103:O103)*M103</f>
        <v>0</v>
      </c>
      <c r="T103" s="193">
        <f t="shared" ref="T103" si="408">SUM(P103:P103)*M103</f>
        <v>6.25E-2</v>
      </c>
      <c r="U103" s="193">
        <f t="shared" ref="U103" si="409">SUM(Q103:Q103)*M103</f>
        <v>0.25</v>
      </c>
      <c r="V103" s="201">
        <f t="shared" ref="V103" si="410">SUM(R103:R103)*M103</f>
        <v>0.25</v>
      </c>
      <c r="W103" s="205">
        <f t="shared" si="401"/>
        <v>0.25</v>
      </c>
      <c r="X103" s="320"/>
      <c r="Y103" s="323"/>
      <c r="Z103" s="323"/>
      <c r="AA103" s="323"/>
      <c r="AB103" s="326"/>
      <c r="AC103" s="638"/>
      <c r="AD103" s="1237"/>
      <c r="AE103" s="255" t="str">
        <f>+IF(O104&gt;O103,"SUPERADA",IF(O104=O103,"EQUILIBRADA",IF(O104&lt;O103,"PARA MEJORAR")))</f>
        <v>EQUILIBRADA</v>
      </c>
      <c r="AF103" s="264"/>
      <c r="AG103" s="264"/>
      <c r="AH103" s="264"/>
      <c r="AI103" s="1361"/>
      <c r="AJ103" s="10"/>
      <c r="AK103" s="59"/>
      <c r="AL103" s="59"/>
      <c r="AM103" s="59"/>
      <c r="AN103" s="59"/>
      <c r="AO103" s="11"/>
      <c r="AP103" s="55"/>
    </row>
    <row r="104" spans="1:42" ht="40" customHeight="1" thickBot="1" x14ac:dyDescent="0.25">
      <c r="A104" s="1216"/>
      <c r="B104" s="1218"/>
      <c r="C104" s="1221"/>
      <c r="D104" s="1243"/>
      <c r="E104" s="1244"/>
      <c r="F104" s="1245"/>
      <c r="G104" s="1248"/>
      <c r="H104" s="1250"/>
      <c r="I104" s="1252"/>
      <c r="J104" s="1239"/>
      <c r="K104" s="1241"/>
      <c r="L104" s="1253"/>
      <c r="M104" s="1255"/>
      <c r="N104" s="51" t="s">
        <v>49</v>
      </c>
      <c r="O104" s="79">
        <v>0</v>
      </c>
      <c r="P104" s="76">
        <v>0</v>
      </c>
      <c r="Q104" s="80">
        <v>0</v>
      </c>
      <c r="R104" s="158">
        <v>0</v>
      </c>
      <c r="S104" s="189">
        <f t="shared" ref="S104" si="411">SUM(O104:O104)*M103</f>
        <v>0</v>
      </c>
      <c r="T104" s="190">
        <f t="shared" ref="T104" si="412">SUM(P104:P104)*M103</f>
        <v>0</v>
      </c>
      <c r="U104" s="190">
        <f t="shared" ref="U104" si="413">SUM(Q104:Q104)*M103</f>
        <v>0</v>
      </c>
      <c r="V104" s="200">
        <f t="shared" ref="V104" si="414">SUM(R104:R104)*M103</f>
        <v>0</v>
      </c>
      <c r="W104" s="204">
        <f t="shared" si="401"/>
        <v>0</v>
      </c>
      <c r="X104" s="320"/>
      <c r="Y104" s="323"/>
      <c r="Z104" s="323"/>
      <c r="AA104" s="323"/>
      <c r="AB104" s="326"/>
      <c r="AC104" s="638"/>
      <c r="AD104" s="1237"/>
      <c r="AE104" s="256"/>
      <c r="AF104" s="264"/>
      <c r="AG104" s="264"/>
      <c r="AH104" s="264"/>
      <c r="AI104" s="1361"/>
      <c r="AJ104" s="10"/>
      <c r="AK104" s="59"/>
      <c r="AL104" s="59"/>
      <c r="AM104" s="59"/>
      <c r="AN104" s="59"/>
      <c r="AO104" s="11"/>
      <c r="AP104" s="55"/>
    </row>
    <row r="105" spans="1:42" ht="40" customHeight="1" x14ac:dyDescent="0.2">
      <c r="A105" s="1216"/>
      <c r="B105" s="1218"/>
      <c r="C105" s="1221"/>
      <c r="D105" s="1243"/>
      <c r="E105" s="1244"/>
      <c r="F105" s="1245"/>
      <c r="G105" s="1248"/>
      <c r="H105" s="1250"/>
      <c r="I105" s="1252"/>
      <c r="J105" s="1239"/>
      <c r="K105" s="1241"/>
      <c r="L105" s="1224" t="s">
        <v>148</v>
      </c>
      <c r="M105" s="1254">
        <v>0.25</v>
      </c>
      <c r="N105" s="53" t="s">
        <v>43</v>
      </c>
      <c r="O105" s="110">
        <v>0</v>
      </c>
      <c r="P105" s="111">
        <v>0</v>
      </c>
      <c r="Q105" s="107">
        <v>1</v>
      </c>
      <c r="R105" s="162">
        <v>1</v>
      </c>
      <c r="S105" s="192">
        <f t="shared" ref="S105" si="415">SUM(O105:O105)*M105</f>
        <v>0</v>
      </c>
      <c r="T105" s="193">
        <f t="shared" ref="T105" si="416">SUM(P105:P105)*M105</f>
        <v>0</v>
      </c>
      <c r="U105" s="193">
        <f t="shared" ref="U105" si="417">SUM(Q105:Q105)*M105</f>
        <v>0.25</v>
      </c>
      <c r="V105" s="201">
        <f t="shared" ref="V105" si="418">SUM(R105:R105)*M105</f>
        <v>0.25</v>
      </c>
      <c r="W105" s="205">
        <f t="shared" si="401"/>
        <v>0.25</v>
      </c>
      <c r="X105" s="320"/>
      <c r="Y105" s="323"/>
      <c r="Z105" s="323"/>
      <c r="AA105" s="323"/>
      <c r="AB105" s="326"/>
      <c r="AC105" s="638"/>
      <c r="AD105" s="1237"/>
      <c r="AE105" s="255" t="str">
        <f t="shared" si="295"/>
        <v>EQUILIBRADA</v>
      </c>
      <c r="AF105" s="264"/>
      <c r="AG105" s="264"/>
      <c r="AH105" s="264"/>
      <c r="AI105" s="1361"/>
      <c r="AJ105" s="10"/>
      <c r="AK105" s="59"/>
      <c r="AL105" s="59"/>
      <c r="AM105" s="59"/>
      <c r="AN105" s="59"/>
      <c r="AO105" s="11"/>
      <c r="AP105" s="55"/>
    </row>
    <row r="106" spans="1:42" ht="40" customHeight="1" thickBot="1" x14ac:dyDescent="0.25">
      <c r="A106" s="1216"/>
      <c r="B106" s="1218"/>
      <c r="C106" s="1221"/>
      <c r="D106" s="1243"/>
      <c r="E106" s="1244"/>
      <c r="F106" s="1245"/>
      <c r="G106" s="1248"/>
      <c r="H106" s="1250"/>
      <c r="I106" s="1252"/>
      <c r="J106" s="1239"/>
      <c r="K106" s="1241"/>
      <c r="L106" s="1253"/>
      <c r="M106" s="1255"/>
      <c r="N106" s="51" t="s">
        <v>49</v>
      </c>
      <c r="O106" s="79">
        <v>0</v>
      </c>
      <c r="P106" s="76">
        <v>0</v>
      </c>
      <c r="Q106" s="80">
        <v>0</v>
      </c>
      <c r="R106" s="158">
        <v>0</v>
      </c>
      <c r="S106" s="189">
        <f t="shared" ref="S106" si="419">SUM(O106:O106)*M105</f>
        <v>0</v>
      </c>
      <c r="T106" s="190">
        <f t="shared" ref="T106" si="420">SUM(P106:P106)*M105</f>
        <v>0</v>
      </c>
      <c r="U106" s="190">
        <f t="shared" ref="U106" si="421">SUM(Q106:Q106)*M105</f>
        <v>0</v>
      </c>
      <c r="V106" s="200">
        <f t="shared" ref="V106" si="422">SUM(R106:R106)*M105</f>
        <v>0</v>
      </c>
      <c r="W106" s="204">
        <f t="shared" si="401"/>
        <v>0</v>
      </c>
      <c r="X106" s="320"/>
      <c r="Y106" s="323"/>
      <c r="Z106" s="323"/>
      <c r="AA106" s="323"/>
      <c r="AB106" s="326"/>
      <c r="AC106" s="638"/>
      <c r="AD106" s="1237"/>
      <c r="AE106" s="256"/>
      <c r="AF106" s="264"/>
      <c r="AG106" s="264"/>
      <c r="AH106" s="264"/>
      <c r="AI106" s="1361"/>
      <c r="AJ106" s="10"/>
      <c r="AK106" s="59"/>
      <c r="AL106" s="59"/>
      <c r="AM106" s="59"/>
      <c r="AN106" s="59"/>
      <c r="AO106" s="11"/>
      <c r="AP106" s="55"/>
    </row>
    <row r="107" spans="1:42" ht="40" customHeight="1" x14ac:dyDescent="0.2">
      <c r="A107" s="1216"/>
      <c r="B107" s="1218"/>
      <c r="C107" s="1221"/>
      <c r="D107" s="1243"/>
      <c r="E107" s="1244"/>
      <c r="F107" s="1245"/>
      <c r="G107" s="1248"/>
      <c r="H107" s="1250"/>
      <c r="I107" s="1252"/>
      <c r="J107" s="1239"/>
      <c r="K107" s="1241"/>
      <c r="L107" s="1223" t="s">
        <v>149</v>
      </c>
      <c r="M107" s="1225">
        <v>0.25</v>
      </c>
      <c r="N107" s="53" t="s">
        <v>43</v>
      </c>
      <c r="O107" s="105">
        <v>0</v>
      </c>
      <c r="P107" s="106">
        <v>0</v>
      </c>
      <c r="Q107" s="107">
        <v>0</v>
      </c>
      <c r="R107" s="157">
        <v>1</v>
      </c>
      <c r="S107" s="192">
        <f t="shared" ref="S107" si="423">SUM(O107:O107)*M107</f>
        <v>0</v>
      </c>
      <c r="T107" s="193">
        <f t="shared" ref="T107" si="424">SUM(P107:P107)*M107</f>
        <v>0</v>
      </c>
      <c r="U107" s="193">
        <f t="shared" ref="U107" si="425">SUM(Q107:Q107)*M107</f>
        <v>0</v>
      </c>
      <c r="V107" s="201">
        <f t="shared" ref="V107" si="426">SUM(R107:R107)*M107</f>
        <v>0.25</v>
      </c>
      <c r="W107" s="205">
        <f t="shared" si="401"/>
        <v>0.25</v>
      </c>
      <c r="X107" s="320"/>
      <c r="Y107" s="323"/>
      <c r="Z107" s="323"/>
      <c r="AA107" s="323"/>
      <c r="AB107" s="326"/>
      <c r="AC107" s="638"/>
      <c r="AD107" s="1237"/>
      <c r="AE107" s="255" t="str">
        <f t="shared" si="295"/>
        <v>EQUILIBRADA</v>
      </c>
      <c r="AF107" s="264"/>
      <c r="AG107" s="264"/>
      <c r="AH107" s="264"/>
      <c r="AI107" s="1361"/>
      <c r="AJ107" s="10"/>
      <c r="AK107" s="59"/>
      <c r="AL107" s="59"/>
      <c r="AM107" s="59"/>
      <c r="AN107" s="59"/>
      <c r="AO107" s="11"/>
      <c r="AP107" s="55"/>
    </row>
    <row r="108" spans="1:42" ht="40" customHeight="1" thickBot="1" x14ac:dyDescent="0.25">
      <c r="A108" s="1216"/>
      <c r="B108" s="1218"/>
      <c r="C108" s="1222"/>
      <c r="D108" s="1228"/>
      <c r="E108" s="1230"/>
      <c r="F108" s="1246"/>
      <c r="G108" s="1248"/>
      <c r="H108" s="1250"/>
      <c r="I108" s="1252"/>
      <c r="J108" s="1239"/>
      <c r="K108" s="1241"/>
      <c r="L108" s="1224"/>
      <c r="M108" s="1226"/>
      <c r="N108" s="51" t="s">
        <v>49</v>
      </c>
      <c r="O108" s="81">
        <v>0</v>
      </c>
      <c r="P108" s="82">
        <v>0</v>
      </c>
      <c r="Q108" s="83">
        <v>0</v>
      </c>
      <c r="R108" s="161">
        <v>0</v>
      </c>
      <c r="S108" s="195">
        <f t="shared" ref="S108" si="427">SUM(O108:O108)*M107</f>
        <v>0</v>
      </c>
      <c r="T108" s="196">
        <f t="shared" ref="T108" si="428">SUM(P108:P108)*M107</f>
        <v>0</v>
      </c>
      <c r="U108" s="196">
        <f t="shared" ref="U108" si="429">SUM(Q108:Q108)*M107</f>
        <v>0</v>
      </c>
      <c r="V108" s="202">
        <f t="shared" ref="V108" si="430">SUM(R108:R108)*M107</f>
        <v>0</v>
      </c>
      <c r="W108" s="206">
        <f t="shared" si="401"/>
        <v>0</v>
      </c>
      <c r="X108" s="321"/>
      <c r="Y108" s="324"/>
      <c r="Z108" s="324"/>
      <c r="AA108" s="324"/>
      <c r="AB108" s="327"/>
      <c r="AC108" s="638"/>
      <c r="AD108" s="1204"/>
      <c r="AE108" s="256"/>
      <c r="AF108" s="265"/>
      <c r="AG108" s="265"/>
      <c r="AH108" s="264"/>
      <c r="AI108" s="1361"/>
      <c r="AJ108" s="10"/>
      <c r="AK108" s="59"/>
      <c r="AL108" s="59"/>
      <c r="AM108" s="59"/>
      <c r="AN108" s="59"/>
      <c r="AO108" s="11"/>
      <c r="AP108" s="55"/>
    </row>
    <row r="109" spans="1:42" ht="40" customHeight="1" x14ac:dyDescent="0.2">
      <c r="A109" s="1216"/>
      <c r="B109" s="1218"/>
      <c r="C109" s="1220"/>
      <c r="D109" s="1227"/>
      <c r="E109" s="1229"/>
      <c r="F109" s="1231"/>
      <c r="G109" s="1233" t="s">
        <v>150</v>
      </c>
      <c r="H109" s="1235">
        <v>12</v>
      </c>
      <c r="I109" s="1205" t="s">
        <v>151</v>
      </c>
      <c r="J109" s="1207" t="s">
        <v>152</v>
      </c>
      <c r="K109" s="1209">
        <v>0</v>
      </c>
      <c r="L109" s="1211" t="s">
        <v>153</v>
      </c>
      <c r="M109" s="1213">
        <v>1</v>
      </c>
      <c r="N109" s="53" t="s">
        <v>43</v>
      </c>
      <c r="O109" s="117">
        <v>0</v>
      </c>
      <c r="P109" s="118">
        <v>0</v>
      </c>
      <c r="Q109" s="119">
        <v>0.3</v>
      </c>
      <c r="R109" s="168">
        <v>1</v>
      </c>
      <c r="S109" s="186">
        <f t="shared" ref="S109" si="431">SUM(O109:O109)*M109</f>
        <v>0</v>
      </c>
      <c r="T109" s="187">
        <f t="shared" ref="T109" si="432">SUM(P109:P109)*M109</f>
        <v>0</v>
      </c>
      <c r="U109" s="187">
        <f t="shared" ref="U109" si="433">SUM(Q109:Q109)*M109</f>
        <v>0.3</v>
      </c>
      <c r="V109" s="199">
        <f t="shared" ref="V109" si="434">SUM(R109:R109)*M109</f>
        <v>1</v>
      </c>
      <c r="W109" s="203">
        <f t="shared" ref="W109:W172" si="435">MAX(S109:V109)</f>
        <v>1</v>
      </c>
      <c r="X109" s="319">
        <f>+S106</f>
        <v>0</v>
      </c>
      <c r="Y109" s="322">
        <f>+T106</f>
        <v>0</v>
      </c>
      <c r="Z109" s="322">
        <f>+U106</f>
        <v>0</v>
      </c>
      <c r="AA109" s="322">
        <f>+V106</f>
        <v>0</v>
      </c>
      <c r="AB109" s="325">
        <f>+W106</f>
        <v>0</v>
      </c>
      <c r="AC109" s="638"/>
      <c r="AD109" s="1203" t="s">
        <v>154</v>
      </c>
      <c r="AE109" s="255" t="str">
        <f t="shared" si="295"/>
        <v>EQUILIBRADA</v>
      </c>
      <c r="AF109" s="263" t="str">
        <f>IF(COUNTIF(AE109:AE110,"PARA MEJORAR")&gt;=1,"PARA MEJORAR","BIEN")</f>
        <v>BIEN</v>
      </c>
      <c r="AG109" s="263" t="str">
        <f>IF(COUNTIF(AF109:AF110,"PARA MEJORAR")&gt;=1,"PARA MEJORAR","BIEN")</f>
        <v>BIEN</v>
      </c>
      <c r="AH109" s="264"/>
      <c r="AI109" s="1361"/>
      <c r="AJ109" s="15"/>
      <c r="AK109" s="16"/>
      <c r="AL109" s="16"/>
      <c r="AM109" s="16"/>
      <c r="AN109" s="16"/>
      <c r="AO109" s="17"/>
      <c r="AP109" s="55"/>
    </row>
    <row r="110" spans="1:42" ht="40" customHeight="1" thickBot="1" x14ac:dyDescent="0.25">
      <c r="A110" s="1216"/>
      <c r="B110" s="1219"/>
      <c r="C110" s="1222"/>
      <c r="D110" s="1228"/>
      <c r="E110" s="1230"/>
      <c r="F110" s="1232"/>
      <c r="G110" s="1234"/>
      <c r="H110" s="1236"/>
      <c r="I110" s="1206"/>
      <c r="J110" s="1208"/>
      <c r="K110" s="1210"/>
      <c r="L110" s="1212"/>
      <c r="M110" s="1214"/>
      <c r="N110" s="51" t="s">
        <v>49</v>
      </c>
      <c r="O110" s="90">
        <v>0</v>
      </c>
      <c r="P110" s="91">
        <v>0</v>
      </c>
      <c r="Q110" s="83">
        <v>0</v>
      </c>
      <c r="R110" s="169">
        <v>0</v>
      </c>
      <c r="S110" s="195">
        <f t="shared" ref="S110" si="436">SUM(O110:O110)*M109</f>
        <v>0</v>
      </c>
      <c r="T110" s="196">
        <f t="shared" ref="T110" si="437">SUM(P110:P110)*M109</f>
        <v>0</v>
      </c>
      <c r="U110" s="196">
        <f t="shared" ref="U110" si="438">SUM(Q110:Q110)*M109</f>
        <v>0</v>
      </c>
      <c r="V110" s="202">
        <f t="shared" ref="V110" si="439">SUM(R110:R110)*M109</f>
        <v>0</v>
      </c>
      <c r="W110" s="206">
        <f t="shared" si="435"/>
        <v>0</v>
      </c>
      <c r="X110" s="321"/>
      <c r="Y110" s="324"/>
      <c r="Z110" s="324"/>
      <c r="AA110" s="324"/>
      <c r="AB110" s="327"/>
      <c r="AC110" s="638"/>
      <c r="AD110" s="1204"/>
      <c r="AE110" s="256"/>
      <c r="AF110" s="265"/>
      <c r="AG110" s="265"/>
      <c r="AH110" s="265"/>
      <c r="AI110" s="1362"/>
      <c r="AJ110" s="10"/>
      <c r="AK110" s="59"/>
      <c r="AL110" s="59"/>
      <c r="AM110" s="59"/>
      <c r="AN110" s="59"/>
      <c r="AO110" s="11"/>
      <c r="AP110" s="55"/>
    </row>
    <row r="111" spans="1:42" ht="40" customHeight="1" x14ac:dyDescent="0.2">
      <c r="A111" s="728" t="s">
        <v>35</v>
      </c>
      <c r="B111" s="1201" t="s">
        <v>155</v>
      </c>
      <c r="C111" s="1153">
        <v>6</v>
      </c>
      <c r="D111" s="1128" t="s">
        <v>156</v>
      </c>
      <c r="E111" s="1126">
        <v>6</v>
      </c>
      <c r="F111" s="1128" t="s">
        <v>157</v>
      </c>
      <c r="G111" s="1193" t="s">
        <v>158</v>
      </c>
      <c r="H111" s="1143">
        <v>13</v>
      </c>
      <c r="I111" s="1197" t="s">
        <v>159</v>
      </c>
      <c r="J111" s="1197" t="s">
        <v>160</v>
      </c>
      <c r="K111" s="1167">
        <v>0</v>
      </c>
      <c r="L111" s="1190" t="s">
        <v>161</v>
      </c>
      <c r="M111" s="1170">
        <v>0.6</v>
      </c>
      <c r="N111" s="53" t="s">
        <v>43</v>
      </c>
      <c r="O111" s="106">
        <v>0.3</v>
      </c>
      <c r="P111" s="106">
        <v>0.6</v>
      </c>
      <c r="Q111" s="106">
        <v>0.8</v>
      </c>
      <c r="R111" s="157">
        <v>1</v>
      </c>
      <c r="S111" s="186">
        <f t="shared" ref="S111" si="440">SUM(O111:O111)*M111</f>
        <v>0.18</v>
      </c>
      <c r="T111" s="187">
        <f t="shared" ref="T111" si="441">SUM(P111:P111)*M111</f>
        <v>0.36</v>
      </c>
      <c r="U111" s="187">
        <f t="shared" ref="U111" si="442">SUM(Q111:Q111)*M111</f>
        <v>0.48</v>
      </c>
      <c r="V111" s="199">
        <f t="shared" ref="V111" si="443">SUM(R111:R111)*M111</f>
        <v>0.6</v>
      </c>
      <c r="W111" s="203">
        <f t="shared" si="435"/>
        <v>0.6</v>
      </c>
      <c r="X111" s="245">
        <f>+S108+S110+S112+S114</f>
        <v>0</v>
      </c>
      <c r="Y111" s="248">
        <f>+T108+T110+T112+T114</f>
        <v>0</v>
      </c>
      <c r="Z111" s="248">
        <f>+U108+U110+U112+U114</f>
        <v>0</v>
      </c>
      <c r="AA111" s="248">
        <f>+V108+V110+V112+V114</f>
        <v>0</v>
      </c>
      <c r="AB111" s="251">
        <f>+W108+W110+W112+W114</f>
        <v>0</v>
      </c>
      <c r="AC111" s="783" t="s">
        <v>110</v>
      </c>
      <c r="AD111" s="1398" t="s">
        <v>162</v>
      </c>
      <c r="AE111" s="1189" t="str">
        <f t="shared" si="295"/>
        <v>PARA MEJORAR</v>
      </c>
      <c r="AF111" s="264" t="str">
        <f>IF(COUNTIF(AE111:AE118,"PARA MEJORAR")&gt;=1,"PARA MEJORAR","BIEN")</f>
        <v>PARA MEJORAR</v>
      </c>
      <c r="AG111" s="264" t="str">
        <f>IF(COUNTIF(AF111:AF118,"PARA MEJORAR")&gt;=1,"PARA MEJORAR","BIEN")</f>
        <v>PARA MEJORAR</v>
      </c>
      <c r="AH111" s="264" t="str">
        <f>IF(COUNTIF(AG111:AG162,"PARA MEJORAR")&gt;=1,"PARA MEJORAR","BIEN")</f>
        <v>PARA MEJORAR</v>
      </c>
      <c r="AI111" s="1186" t="s">
        <v>163</v>
      </c>
      <c r="AJ111" s="12"/>
      <c r="AK111" s="13"/>
      <c r="AL111" s="13"/>
      <c r="AM111" s="13"/>
      <c r="AN111" s="13"/>
      <c r="AO111" s="14"/>
      <c r="AP111" s="55"/>
    </row>
    <row r="112" spans="1:42" ht="40" customHeight="1" thickBot="1" x14ac:dyDescent="0.25">
      <c r="A112" s="728"/>
      <c r="B112" s="1201"/>
      <c r="C112" s="1153"/>
      <c r="D112" s="1128"/>
      <c r="E112" s="1126"/>
      <c r="F112" s="1128"/>
      <c r="G112" s="1194"/>
      <c r="H112" s="1144"/>
      <c r="I112" s="1198"/>
      <c r="J112" s="1198"/>
      <c r="K112" s="1168"/>
      <c r="L112" s="1176"/>
      <c r="M112" s="1171"/>
      <c r="N112" s="51" t="s">
        <v>49</v>
      </c>
      <c r="O112" s="76">
        <v>0</v>
      </c>
      <c r="P112" s="76">
        <v>0</v>
      </c>
      <c r="Q112" s="76">
        <v>0</v>
      </c>
      <c r="R112" s="158">
        <v>0</v>
      </c>
      <c r="S112" s="189">
        <f t="shared" ref="S112" si="444">SUM(O112:O112)*M111</f>
        <v>0</v>
      </c>
      <c r="T112" s="190">
        <f t="shared" ref="T112" si="445">SUM(P112:P112)*M111</f>
        <v>0</v>
      </c>
      <c r="U112" s="190">
        <f t="shared" ref="U112" si="446">SUM(Q112:Q112)*M111</f>
        <v>0</v>
      </c>
      <c r="V112" s="200">
        <f t="shared" ref="V112" si="447">SUM(R112:R112)*M111</f>
        <v>0</v>
      </c>
      <c r="W112" s="204">
        <f t="shared" si="435"/>
        <v>0</v>
      </c>
      <c r="X112" s="245"/>
      <c r="Y112" s="248"/>
      <c r="Z112" s="248"/>
      <c r="AA112" s="248"/>
      <c r="AB112" s="251"/>
      <c r="AC112" s="784"/>
      <c r="AD112" s="1398"/>
      <c r="AE112" s="256"/>
      <c r="AF112" s="264"/>
      <c r="AG112" s="264"/>
      <c r="AH112" s="264"/>
      <c r="AI112" s="1186"/>
      <c r="AJ112" s="10"/>
      <c r="AK112" s="59"/>
      <c r="AL112" s="59"/>
      <c r="AM112" s="59"/>
      <c r="AN112" s="59"/>
      <c r="AO112" s="11"/>
      <c r="AP112" s="55"/>
    </row>
    <row r="113" spans="1:42" ht="40" customHeight="1" x14ac:dyDescent="0.2">
      <c r="A113" s="728"/>
      <c r="B113" s="1201"/>
      <c r="C113" s="1153"/>
      <c r="D113" s="1128"/>
      <c r="E113" s="1126"/>
      <c r="F113" s="1128"/>
      <c r="G113" s="1194"/>
      <c r="H113" s="1144"/>
      <c r="I113" s="1198"/>
      <c r="J113" s="1198"/>
      <c r="K113" s="1168"/>
      <c r="L113" s="1111" t="s">
        <v>164</v>
      </c>
      <c r="M113" s="1160">
        <v>0.1</v>
      </c>
      <c r="N113" s="53" t="s">
        <v>43</v>
      </c>
      <c r="O113" s="111">
        <v>0.25</v>
      </c>
      <c r="P113" s="111">
        <v>0.5</v>
      </c>
      <c r="Q113" s="111">
        <v>0.75</v>
      </c>
      <c r="R113" s="162">
        <v>1</v>
      </c>
      <c r="S113" s="192">
        <f t="shared" ref="S113" si="448">SUM(O113:O113)*M113</f>
        <v>2.5000000000000001E-2</v>
      </c>
      <c r="T113" s="193">
        <f t="shared" ref="T113" si="449">SUM(P113:P113)*M113</f>
        <v>0.05</v>
      </c>
      <c r="U113" s="193">
        <f t="shared" ref="U113" si="450">SUM(Q113:Q113)*M113</f>
        <v>7.5000000000000011E-2</v>
      </c>
      <c r="V113" s="201">
        <f t="shared" ref="V113" si="451">SUM(R113:R113)*M113</f>
        <v>0.1</v>
      </c>
      <c r="W113" s="205">
        <f t="shared" si="435"/>
        <v>0.1</v>
      </c>
      <c r="X113" s="245"/>
      <c r="Y113" s="248"/>
      <c r="Z113" s="248"/>
      <c r="AA113" s="248"/>
      <c r="AB113" s="251"/>
      <c r="AC113" s="784"/>
      <c r="AD113" s="1398"/>
      <c r="AE113" s="255" t="str">
        <f t="shared" si="295"/>
        <v>PARA MEJORAR</v>
      </c>
      <c r="AF113" s="264"/>
      <c r="AG113" s="264"/>
      <c r="AH113" s="264"/>
      <c r="AI113" s="1186"/>
      <c r="AJ113" s="10"/>
      <c r="AK113" s="59"/>
      <c r="AL113" s="59"/>
      <c r="AM113" s="59"/>
      <c r="AN113" s="59"/>
      <c r="AO113" s="11"/>
      <c r="AP113" s="55"/>
    </row>
    <row r="114" spans="1:42" ht="40" customHeight="1" thickBot="1" x14ac:dyDescent="0.25">
      <c r="A114" s="728"/>
      <c r="B114" s="1201"/>
      <c r="C114" s="1153"/>
      <c r="D114" s="1128"/>
      <c r="E114" s="1126"/>
      <c r="F114" s="1128"/>
      <c r="G114" s="1194"/>
      <c r="H114" s="1144"/>
      <c r="I114" s="1198"/>
      <c r="J114" s="1198"/>
      <c r="K114" s="1168"/>
      <c r="L114" s="1176"/>
      <c r="M114" s="1171"/>
      <c r="N114" s="51" t="s">
        <v>49</v>
      </c>
      <c r="O114" s="76">
        <v>0</v>
      </c>
      <c r="P114" s="76">
        <v>0</v>
      </c>
      <c r="Q114" s="76">
        <v>0</v>
      </c>
      <c r="R114" s="158">
        <v>0</v>
      </c>
      <c r="S114" s="189">
        <f t="shared" ref="S114" si="452">SUM(O114:O114)*M113</f>
        <v>0</v>
      </c>
      <c r="T114" s="190">
        <f t="shared" ref="T114" si="453">SUM(P114:P114)*M113</f>
        <v>0</v>
      </c>
      <c r="U114" s="190">
        <f t="shared" ref="U114" si="454">SUM(Q114:Q114)*M113</f>
        <v>0</v>
      </c>
      <c r="V114" s="200">
        <f t="shared" ref="V114" si="455">SUM(R114:R114)*M113</f>
        <v>0</v>
      </c>
      <c r="W114" s="204">
        <f t="shared" si="435"/>
        <v>0</v>
      </c>
      <c r="X114" s="245"/>
      <c r="Y114" s="248"/>
      <c r="Z114" s="248"/>
      <c r="AA114" s="248"/>
      <c r="AB114" s="251"/>
      <c r="AC114" s="784"/>
      <c r="AD114" s="1398"/>
      <c r="AE114" s="256"/>
      <c r="AF114" s="264"/>
      <c r="AG114" s="264"/>
      <c r="AH114" s="264"/>
      <c r="AI114" s="1186"/>
      <c r="AJ114" s="10"/>
      <c r="AK114" s="59"/>
      <c r="AL114" s="59"/>
      <c r="AM114" s="59"/>
      <c r="AN114" s="59"/>
      <c r="AO114" s="11"/>
      <c r="AP114" s="55"/>
    </row>
    <row r="115" spans="1:42" ht="40" customHeight="1" x14ac:dyDescent="0.2">
      <c r="A115" s="728"/>
      <c r="B115" s="1201"/>
      <c r="C115" s="1153"/>
      <c r="D115" s="1128"/>
      <c r="E115" s="1126"/>
      <c r="F115" s="1128"/>
      <c r="G115" s="1194"/>
      <c r="H115" s="1144"/>
      <c r="I115" s="1198"/>
      <c r="J115" s="1198"/>
      <c r="K115" s="1168"/>
      <c r="L115" s="1111" t="s">
        <v>165</v>
      </c>
      <c r="M115" s="1160">
        <v>0.1</v>
      </c>
      <c r="N115" s="53" t="s">
        <v>43</v>
      </c>
      <c r="O115" s="111">
        <v>0.25</v>
      </c>
      <c r="P115" s="111">
        <v>0.5</v>
      </c>
      <c r="Q115" s="111">
        <v>0.75</v>
      </c>
      <c r="R115" s="162">
        <v>1</v>
      </c>
      <c r="S115" s="192">
        <f t="shared" ref="S115" si="456">SUM(O115:O115)*M115</f>
        <v>2.5000000000000001E-2</v>
      </c>
      <c r="T115" s="193">
        <f t="shared" ref="T115" si="457">SUM(P115:P115)*M115</f>
        <v>0.05</v>
      </c>
      <c r="U115" s="193">
        <f t="shared" ref="U115" si="458">SUM(Q115:Q115)*M115</f>
        <v>7.5000000000000011E-2</v>
      </c>
      <c r="V115" s="201">
        <f t="shared" ref="V115" si="459">SUM(R115:R115)*M115</f>
        <v>0.1</v>
      </c>
      <c r="W115" s="205">
        <f t="shared" si="435"/>
        <v>0.1</v>
      </c>
      <c r="X115" s="245"/>
      <c r="Y115" s="248"/>
      <c r="Z115" s="248"/>
      <c r="AA115" s="248"/>
      <c r="AB115" s="251"/>
      <c r="AC115" s="784"/>
      <c r="AD115" s="1398"/>
      <c r="AE115" s="255" t="str">
        <f t="shared" si="295"/>
        <v>PARA MEJORAR</v>
      </c>
      <c r="AF115" s="264"/>
      <c r="AG115" s="264"/>
      <c r="AH115" s="264"/>
      <c r="AI115" s="1186"/>
      <c r="AJ115" s="10"/>
      <c r="AK115" s="59"/>
      <c r="AL115" s="59"/>
      <c r="AM115" s="59"/>
      <c r="AN115" s="59"/>
      <c r="AO115" s="11"/>
      <c r="AP115" s="55"/>
    </row>
    <row r="116" spans="1:42" ht="40" customHeight="1" thickBot="1" x14ac:dyDescent="0.25">
      <c r="A116" s="728"/>
      <c r="B116" s="1201"/>
      <c r="C116" s="1153"/>
      <c r="D116" s="1128"/>
      <c r="E116" s="1126"/>
      <c r="F116" s="1128"/>
      <c r="G116" s="1194"/>
      <c r="H116" s="1144"/>
      <c r="I116" s="1198"/>
      <c r="J116" s="1198"/>
      <c r="K116" s="1168"/>
      <c r="L116" s="1176"/>
      <c r="M116" s="1171"/>
      <c r="N116" s="51" t="s">
        <v>49</v>
      </c>
      <c r="O116" s="76">
        <v>0</v>
      </c>
      <c r="P116" s="76">
        <v>0</v>
      </c>
      <c r="Q116" s="76">
        <v>0</v>
      </c>
      <c r="R116" s="158">
        <v>0</v>
      </c>
      <c r="S116" s="189">
        <f t="shared" ref="S116" si="460">SUM(O116:O116)*M115</f>
        <v>0</v>
      </c>
      <c r="T116" s="190">
        <f t="shared" ref="T116" si="461">SUM(P116:P116)*M115</f>
        <v>0</v>
      </c>
      <c r="U116" s="190">
        <f t="shared" ref="U116" si="462">SUM(Q116:Q116)*M115</f>
        <v>0</v>
      </c>
      <c r="V116" s="200">
        <f t="shared" ref="V116" si="463">SUM(R116:R116)*M115</f>
        <v>0</v>
      </c>
      <c r="W116" s="204">
        <f t="shared" si="435"/>
        <v>0</v>
      </c>
      <c r="X116" s="245"/>
      <c r="Y116" s="248"/>
      <c r="Z116" s="248"/>
      <c r="AA116" s="248"/>
      <c r="AB116" s="251"/>
      <c r="AC116" s="784"/>
      <c r="AD116" s="1398"/>
      <c r="AE116" s="256"/>
      <c r="AF116" s="264"/>
      <c r="AG116" s="264"/>
      <c r="AH116" s="264"/>
      <c r="AI116" s="1186"/>
      <c r="AJ116" s="10"/>
      <c r="AK116" s="59"/>
      <c r="AL116" s="59"/>
      <c r="AM116" s="59"/>
      <c r="AN116" s="59"/>
      <c r="AO116" s="11"/>
      <c r="AP116" s="55"/>
    </row>
    <row r="117" spans="1:42" ht="40" customHeight="1" x14ac:dyDescent="0.2">
      <c r="A117" s="728"/>
      <c r="B117" s="1201"/>
      <c r="C117" s="1153"/>
      <c r="D117" s="1128"/>
      <c r="E117" s="1126"/>
      <c r="F117" s="1128"/>
      <c r="G117" s="1194"/>
      <c r="H117" s="1144"/>
      <c r="I117" s="1198"/>
      <c r="J117" s="1198"/>
      <c r="K117" s="1168"/>
      <c r="L117" s="1111" t="s">
        <v>166</v>
      </c>
      <c r="M117" s="1160">
        <v>0.2</v>
      </c>
      <c r="N117" s="53" t="s">
        <v>43</v>
      </c>
      <c r="O117" s="111">
        <v>0</v>
      </c>
      <c r="P117" s="111">
        <v>0</v>
      </c>
      <c r="Q117" s="111">
        <v>0.25</v>
      </c>
      <c r="R117" s="162">
        <v>1</v>
      </c>
      <c r="S117" s="192">
        <f t="shared" ref="S117" si="464">SUM(O117:O117)*M117</f>
        <v>0</v>
      </c>
      <c r="T117" s="193">
        <f t="shared" ref="T117" si="465">SUM(P117:P117)*M117</f>
        <v>0</v>
      </c>
      <c r="U117" s="193">
        <f t="shared" ref="U117" si="466">SUM(Q117:Q117)*M117</f>
        <v>0.05</v>
      </c>
      <c r="V117" s="201">
        <f t="shared" ref="V117" si="467">SUM(R117:R117)*M117</f>
        <v>0.2</v>
      </c>
      <c r="W117" s="205">
        <f t="shared" si="435"/>
        <v>0.2</v>
      </c>
      <c r="X117" s="245"/>
      <c r="Y117" s="248"/>
      <c r="Z117" s="248"/>
      <c r="AA117" s="248"/>
      <c r="AB117" s="251"/>
      <c r="AC117" s="784"/>
      <c r="AD117" s="1398"/>
      <c r="AE117" s="255" t="str">
        <f t="shared" si="295"/>
        <v>EQUILIBRADA</v>
      </c>
      <c r="AF117" s="264"/>
      <c r="AG117" s="264"/>
      <c r="AH117" s="264"/>
      <c r="AI117" s="1186"/>
      <c r="AJ117" s="10"/>
      <c r="AK117" s="59"/>
      <c r="AL117" s="59"/>
      <c r="AM117" s="59"/>
      <c r="AN117" s="59"/>
      <c r="AO117" s="11"/>
      <c r="AP117" s="55"/>
    </row>
    <row r="118" spans="1:42" ht="40" customHeight="1" thickBot="1" x14ac:dyDescent="0.25">
      <c r="A118" s="728"/>
      <c r="B118" s="1201"/>
      <c r="C118" s="1154"/>
      <c r="D118" s="1155"/>
      <c r="E118" s="1156"/>
      <c r="F118" s="1155"/>
      <c r="G118" s="1195"/>
      <c r="H118" s="1196"/>
      <c r="I118" s="1199"/>
      <c r="J118" s="1199"/>
      <c r="K118" s="1200"/>
      <c r="L118" s="1187"/>
      <c r="M118" s="1188"/>
      <c r="N118" s="51" t="s">
        <v>49</v>
      </c>
      <c r="O118" s="92">
        <v>0</v>
      </c>
      <c r="P118" s="92">
        <v>0</v>
      </c>
      <c r="Q118" s="92">
        <v>0</v>
      </c>
      <c r="R118" s="170">
        <v>0</v>
      </c>
      <c r="S118" s="195">
        <f t="shared" ref="S118" si="468">SUM(O118:O118)*M117</f>
        <v>0</v>
      </c>
      <c r="T118" s="196">
        <f t="shared" ref="T118" si="469">SUM(P118:P118)*M117</f>
        <v>0</v>
      </c>
      <c r="U118" s="196">
        <f t="shared" ref="U118" si="470">SUM(Q118:Q118)*M117</f>
        <v>0</v>
      </c>
      <c r="V118" s="202">
        <f t="shared" ref="V118" si="471">SUM(R118:R118)*M117</f>
        <v>0</v>
      </c>
      <c r="W118" s="206">
        <f t="shared" si="435"/>
        <v>0</v>
      </c>
      <c r="X118" s="245"/>
      <c r="Y118" s="248"/>
      <c r="Z118" s="248"/>
      <c r="AA118" s="248"/>
      <c r="AB118" s="251"/>
      <c r="AC118" s="784"/>
      <c r="AD118" s="1398"/>
      <c r="AE118" s="256"/>
      <c r="AF118" s="265"/>
      <c r="AG118" s="265"/>
      <c r="AH118" s="264"/>
      <c r="AI118" s="1186"/>
      <c r="AJ118" s="10"/>
      <c r="AK118" s="59"/>
      <c r="AL118" s="59"/>
      <c r="AM118" s="59"/>
      <c r="AN118" s="59"/>
      <c r="AO118" s="11"/>
      <c r="AP118" s="55"/>
    </row>
    <row r="119" spans="1:42" ht="40" customHeight="1" x14ac:dyDescent="0.2">
      <c r="A119" s="728"/>
      <c r="B119" s="1201"/>
      <c r="C119" s="1152">
        <v>7</v>
      </c>
      <c r="D119" s="1127" t="s">
        <v>167</v>
      </c>
      <c r="E119" s="1125">
        <v>7</v>
      </c>
      <c r="F119" s="1157" t="s">
        <v>168</v>
      </c>
      <c r="G119" s="1341" t="s">
        <v>169</v>
      </c>
      <c r="H119" s="1399">
        <v>14</v>
      </c>
      <c r="I119" s="1401" t="s">
        <v>170</v>
      </c>
      <c r="J119" s="1344" t="s">
        <v>171</v>
      </c>
      <c r="K119" s="1347">
        <f>AB125</f>
        <v>0</v>
      </c>
      <c r="L119" s="1191" t="s">
        <v>172</v>
      </c>
      <c r="M119" s="1192">
        <v>0.16666666699999999</v>
      </c>
      <c r="N119" s="53" t="s">
        <v>43</v>
      </c>
      <c r="O119" s="101">
        <v>0.25</v>
      </c>
      <c r="P119" s="102">
        <v>0.5</v>
      </c>
      <c r="Q119" s="102">
        <v>0.75</v>
      </c>
      <c r="R119" s="160">
        <v>1</v>
      </c>
      <c r="S119" s="186">
        <f t="shared" ref="S119" si="472">SUM(O119:O119)*M119</f>
        <v>4.1666666749999998E-2</v>
      </c>
      <c r="T119" s="187">
        <f t="shared" ref="T119" si="473">SUM(P119:P119)*M119</f>
        <v>8.3333333499999995E-2</v>
      </c>
      <c r="U119" s="187">
        <f t="shared" ref="U119" si="474">SUM(Q119:Q119)*M119</f>
        <v>0.12500000024999999</v>
      </c>
      <c r="V119" s="199">
        <f t="shared" ref="V119" si="475">SUM(R119:R119)*M119</f>
        <v>0.16666666699999999</v>
      </c>
      <c r="W119" s="203">
        <f t="shared" si="435"/>
        <v>0.16666666699999999</v>
      </c>
      <c r="X119" s="1067">
        <f>+S116+S118+S120+S122+S124+S126</f>
        <v>0</v>
      </c>
      <c r="Y119" s="1062">
        <f t="shared" ref="Y119:AB119" si="476">+T116+T118+T120+T122+T124+T126</f>
        <v>0</v>
      </c>
      <c r="Z119" s="1062">
        <f t="shared" si="476"/>
        <v>0</v>
      </c>
      <c r="AA119" s="1062">
        <f t="shared" si="476"/>
        <v>0</v>
      </c>
      <c r="AB119" s="250">
        <f t="shared" si="476"/>
        <v>0</v>
      </c>
      <c r="AC119" s="784"/>
      <c r="AD119" s="1398"/>
      <c r="AE119" s="255" t="str">
        <f t="shared" si="295"/>
        <v>PARA MEJORAR</v>
      </c>
      <c r="AF119" s="263" t="str">
        <f>IF(COUNTIF(AE119:AE124,"PARA MEJORAR")&gt;=1,"PARA MEJORAR","BIEN")</f>
        <v>PARA MEJORAR</v>
      </c>
      <c r="AG119" s="263" t="str">
        <f>IF(COUNTIF(AF119:AF144,"PARA MEJORAR")&gt;=1,"PARA MEJORAR","BIEN")</f>
        <v>PARA MEJORAR</v>
      </c>
      <c r="AH119" s="264"/>
      <c r="AI119" s="1186"/>
      <c r="AJ119" s="12"/>
      <c r="AK119" s="13"/>
      <c r="AL119" s="13"/>
      <c r="AM119" s="13"/>
      <c r="AN119" s="13"/>
      <c r="AO119" s="14"/>
      <c r="AP119" s="55"/>
    </row>
    <row r="120" spans="1:42" ht="40" customHeight="1" thickBot="1" x14ac:dyDescent="0.25">
      <c r="A120" s="728"/>
      <c r="B120" s="1201"/>
      <c r="C120" s="1153"/>
      <c r="D120" s="1128"/>
      <c r="E120" s="1126"/>
      <c r="F120" s="1158"/>
      <c r="G120" s="1342"/>
      <c r="H120" s="1399"/>
      <c r="I120" s="1401"/>
      <c r="J120" s="1345"/>
      <c r="K120" s="1348"/>
      <c r="L120" s="1178"/>
      <c r="M120" s="1180"/>
      <c r="N120" s="51" t="s">
        <v>49</v>
      </c>
      <c r="O120" s="75">
        <v>0</v>
      </c>
      <c r="P120" s="76">
        <v>0</v>
      </c>
      <c r="Q120" s="76">
        <v>0</v>
      </c>
      <c r="R120" s="158">
        <v>0</v>
      </c>
      <c r="S120" s="189">
        <f t="shared" ref="S120" si="477">SUM(O120:O120)*M119</f>
        <v>0</v>
      </c>
      <c r="T120" s="190">
        <f t="shared" ref="T120" si="478">SUM(P120:P120)*M119</f>
        <v>0</v>
      </c>
      <c r="U120" s="190">
        <f t="shared" ref="U120" si="479">SUM(Q120:Q120)*M119</f>
        <v>0</v>
      </c>
      <c r="V120" s="200">
        <f t="shared" ref="V120" si="480">SUM(R120:R120)*M119</f>
        <v>0</v>
      </c>
      <c r="W120" s="204">
        <f t="shared" si="435"/>
        <v>0</v>
      </c>
      <c r="X120" s="1068"/>
      <c r="Y120" s="1063"/>
      <c r="Z120" s="1063"/>
      <c r="AA120" s="1063"/>
      <c r="AB120" s="251"/>
      <c r="AC120" s="784"/>
      <c r="AD120" s="1398"/>
      <c r="AE120" s="256"/>
      <c r="AF120" s="264"/>
      <c r="AG120" s="264"/>
      <c r="AH120" s="264"/>
      <c r="AI120" s="1186"/>
      <c r="AJ120" s="10"/>
      <c r="AK120" s="59"/>
      <c r="AL120" s="59"/>
      <c r="AM120" s="59"/>
      <c r="AN120" s="59"/>
      <c r="AO120" s="11"/>
      <c r="AP120" s="55"/>
    </row>
    <row r="121" spans="1:42" ht="40" customHeight="1" x14ac:dyDescent="0.2">
      <c r="A121" s="728"/>
      <c r="B121" s="1201"/>
      <c r="C121" s="1153"/>
      <c r="D121" s="1128"/>
      <c r="E121" s="1126"/>
      <c r="F121" s="1158"/>
      <c r="G121" s="1342"/>
      <c r="H121" s="1399"/>
      <c r="I121" s="1401"/>
      <c r="J121" s="1345"/>
      <c r="K121" s="1348"/>
      <c r="L121" s="1178" t="s">
        <v>173</v>
      </c>
      <c r="M121" s="1179">
        <v>0.16666666699999999</v>
      </c>
      <c r="N121" s="53" t="s">
        <v>43</v>
      </c>
      <c r="O121" s="116">
        <v>0.25</v>
      </c>
      <c r="P121" s="111">
        <v>0.5</v>
      </c>
      <c r="Q121" s="111">
        <v>0.75</v>
      </c>
      <c r="R121" s="162">
        <v>1</v>
      </c>
      <c r="S121" s="192">
        <f t="shared" ref="S121" si="481">SUM(O121:O121)*M121</f>
        <v>4.1666666749999998E-2</v>
      </c>
      <c r="T121" s="193">
        <f t="shared" ref="T121" si="482">SUM(P121:P121)*M121</f>
        <v>8.3333333499999995E-2</v>
      </c>
      <c r="U121" s="193">
        <f t="shared" ref="U121" si="483">SUM(Q121:Q121)*M121</f>
        <v>0.12500000024999999</v>
      </c>
      <c r="V121" s="201">
        <f t="shared" ref="V121" si="484">SUM(R121:R121)*M121</f>
        <v>0.16666666699999999</v>
      </c>
      <c r="W121" s="205">
        <f t="shared" si="435"/>
        <v>0.16666666699999999</v>
      </c>
      <c r="X121" s="1068"/>
      <c r="Y121" s="1063"/>
      <c r="Z121" s="1063"/>
      <c r="AA121" s="1063"/>
      <c r="AB121" s="251"/>
      <c r="AC121" s="784"/>
      <c r="AD121" s="1398"/>
      <c r="AE121" s="255" t="str">
        <f t="shared" si="295"/>
        <v>PARA MEJORAR</v>
      </c>
      <c r="AF121" s="264"/>
      <c r="AG121" s="264"/>
      <c r="AH121" s="264"/>
      <c r="AI121" s="1186"/>
      <c r="AJ121" s="10"/>
      <c r="AK121" s="59"/>
      <c r="AL121" s="59"/>
      <c r="AM121" s="59"/>
      <c r="AN121" s="59"/>
      <c r="AO121" s="11"/>
      <c r="AP121" s="55"/>
    </row>
    <row r="122" spans="1:42" ht="40" customHeight="1" thickBot="1" x14ac:dyDescent="0.25">
      <c r="A122" s="728"/>
      <c r="B122" s="1201"/>
      <c r="C122" s="1153"/>
      <c r="D122" s="1128"/>
      <c r="E122" s="1126"/>
      <c r="F122" s="1158"/>
      <c r="G122" s="1342"/>
      <c r="H122" s="1399"/>
      <c r="I122" s="1401"/>
      <c r="J122" s="1345"/>
      <c r="K122" s="1348"/>
      <c r="L122" s="1178"/>
      <c r="M122" s="1180"/>
      <c r="N122" s="51" t="s">
        <v>49</v>
      </c>
      <c r="O122" s="75">
        <v>0</v>
      </c>
      <c r="P122" s="76">
        <v>0</v>
      </c>
      <c r="Q122" s="76">
        <v>0</v>
      </c>
      <c r="R122" s="158">
        <v>0</v>
      </c>
      <c r="S122" s="189">
        <f t="shared" ref="S122" si="485">SUM(O122:O122)*M121</f>
        <v>0</v>
      </c>
      <c r="T122" s="190">
        <f t="shared" ref="T122" si="486">SUM(P122:P122)*M121</f>
        <v>0</v>
      </c>
      <c r="U122" s="190">
        <f t="shared" ref="U122" si="487">SUM(Q122:Q122)*M121</f>
        <v>0</v>
      </c>
      <c r="V122" s="200">
        <f t="shared" ref="V122" si="488">SUM(R122:R122)*M121</f>
        <v>0</v>
      </c>
      <c r="W122" s="204">
        <f t="shared" si="435"/>
        <v>0</v>
      </c>
      <c r="X122" s="1068"/>
      <c r="Y122" s="1063"/>
      <c r="Z122" s="1063"/>
      <c r="AA122" s="1063"/>
      <c r="AB122" s="251"/>
      <c r="AC122" s="784"/>
      <c r="AD122" s="1398"/>
      <c r="AE122" s="256"/>
      <c r="AF122" s="264"/>
      <c r="AG122" s="264"/>
      <c r="AH122" s="264"/>
      <c r="AI122" s="1186"/>
      <c r="AJ122" s="10"/>
      <c r="AK122" s="59"/>
      <c r="AL122" s="59"/>
      <c r="AM122" s="59"/>
      <c r="AN122" s="59"/>
      <c r="AO122" s="11"/>
      <c r="AP122" s="55"/>
    </row>
    <row r="123" spans="1:42" ht="40" customHeight="1" x14ac:dyDescent="0.2">
      <c r="A123" s="728"/>
      <c r="B123" s="1201"/>
      <c r="C123" s="1153"/>
      <c r="D123" s="1128"/>
      <c r="E123" s="1126"/>
      <c r="F123" s="1158"/>
      <c r="G123" s="1342"/>
      <c r="H123" s="1399"/>
      <c r="I123" s="1401"/>
      <c r="J123" s="1345"/>
      <c r="K123" s="1348"/>
      <c r="L123" s="1178" t="s">
        <v>174</v>
      </c>
      <c r="M123" s="1179">
        <v>0.16666666699999999</v>
      </c>
      <c r="N123" s="53" t="s">
        <v>43</v>
      </c>
      <c r="O123" s="116">
        <v>0.25</v>
      </c>
      <c r="P123" s="111">
        <v>0.5</v>
      </c>
      <c r="Q123" s="111">
        <v>0.75</v>
      </c>
      <c r="R123" s="162">
        <v>1</v>
      </c>
      <c r="S123" s="192">
        <f t="shared" ref="S123" si="489">SUM(O123:O123)*M123</f>
        <v>4.1666666749999998E-2</v>
      </c>
      <c r="T123" s="193">
        <f t="shared" ref="T123" si="490">SUM(P123:P123)*M123</f>
        <v>8.3333333499999995E-2</v>
      </c>
      <c r="U123" s="193">
        <f t="shared" ref="U123" si="491">SUM(Q123:Q123)*M123</f>
        <v>0.12500000024999999</v>
      </c>
      <c r="V123" s="201">
        <f t="shared" ref="V123" si="492">SUM(R123:R123)*M123</f>
        <v>0.16666666699999999</v>
      </c>
      <c r="W123" s="205">
        <f t="shared" si="435"/>
        <v>0.16666666699999999</v>
      </c>
      <c r="X123" s="1068"/>
      <c r="Y123" s="1063"/>
      <c r="Z123" s="1063"/>
      <c r="AA123" s="1063"/>
      <c r="AB123" s="251"/>
      <c r="AC123" s="784"/>
      <c r="AD123" s="1398"/>
      <c r="AE123" s="255" t="str">
        <f t="shared" si="295"/>
        <v>PARA MEJORAR</v>
      </c>
      <c r="AF123" s="264"/>
      <c r="AG123" s="264"/>
      <c r="AH123" s="264"/>
      <c r="AI123" s="1186"/>
      <c r="AJ123" s="10"/>
      <c r="AK123" s="59"/>
      <c r="AL123" s="59"/>
      <c r="AM123" s="59"/>
      <c r="AN123" s="59"/>
      <c r="AO123" s="11"/>
      <c r="AP123" s="55"/>
    </row>
    <row r="124" spans="1:42" ht="40" customHeight="1" thickBot="1" x14ac:dyDescent="0.25">
      <c r="A124" s="728"/>
      <c r="B124" s="1201"/>
      <c r="C124" s="1153"/>
      <c r="D124" s="1128"/>
      <c r="E124" s="1156"/>
      <c r="F124" s="1159"/>
      <c r="G124" s="1342"/>
      <c r="H124" s="1399"/>
      <c r="I124" s="1401"/>
      <c r="J124" s="1345"/>
      <c r="K124" s="1348"/>
      <c r="L124" s="1178"/>
      <c r="M124" s="1180"/>
      <c r="N124" s="51" t="s">
        <v>49</v>
      </c>
      <c r="O124" s="75">
        <v>0</v>
      </c>
      <c r="P124" s="76">
        <v>0</v>
      </c>
      <c r="Q124" s="76">
        <v>0</v>
      </c>
      <c r="R124" s="158">
        <v>0</v>
      </c>
      <c r="S124" s="189">
        <f t="shared" ref="S124" si="493">SUM(O124:O124)*M123</f>
        <v>0</v>
      </c>
      <c r="T124" s="190">
        <f t="shared" ref="T124" si="494">SUM(P124:P124)*M123</f>
        <v>0</v>
      </c>
      <c r="U124" s="190">
        <f t="shared" ref="U124" si="495">SUM(Q124:Q124)*M123</f>
        <v>0</v>
      </c>
      <c r="V124" s="200">
        <f t="shared" ref="V124" si="496">SUM(R124:R124)*M123</f>
        <v>0</v>
      </c>
      <c r="W124" s="204">
        <f t="shared" si="435"/>
        <v>0</v>
      </c>
      <c r="X124" s="1068"/>
      <c r="Y124" s="1063"/>
      <c r="Z124" s="1063"/>
      <c r="AA124" s="1063"/>
      <c r="AB124" s="251"/>
      <c r="AC124" s="784"/>
      <c r="AD124" s="1398"/>
      <c r="AE124" s="256"/>
      <c r="AF124" s="265"/>
      <c r="AG124" s="264"/>
      <c r="AH124" s="264"/>
      <c r="AI124" s="1186"/>
      <c r="AJ124" s="10"/>
      <c r="AK124" s="59"/>
      <c r="AL124" s="59"/>
      <c r="AM124" s="59"/>
      <c r="AN124" s="59"/>
      <c r="AO124" s="11"/>
      <c r="AP124" s="55"/>
    </row>
    <row r="125" spans="1:42" ht="40" customHeight="1" x14ac:dyDescent="0.2">
      <c r="A125" s="728"/>
      <c r="B125" s="1201"/>
      <c r="C125" s="1153"/>
      <c r="D125" s="1128"/>
      <c r="E125" s="1125">
        <v>8</v>
      </c>
      <c r="F125" s="1157" t="s">
        <v>168</v>
      </c>
      <c r="G125" s="1342"/>
      <c r="H125" s="1399"/>
      <c r="I125" s="1401"/>
      <c r="J125" s="1345"/>
      <c r="K125" s="1348"/>
      <c r="L125" s="1178" t="s">
        <v>175</v>
      </c>
      <c r="M125" s="1179">
        <v>0.16666666699999999</v>
      </c>
      <c r="N125" s="53" t="s">
        <v>43</v>
      </c>
      <c r="O125" s="116">
        <v>0.25</v>
      </c>
      <c r="P125" s="111">
        <v>0.5</v>
      </c>
      <c r="Q125" s="111">
        <v>0.75</v>
      </c>
      <c r="R125" s="162">
        <v>1</v>
      </c>
      <c r="S125" s="192">
        <f t="shared" ref="S125" si="497">SUM(O125:O125)*M125</f>
        <v>4.1666666749999998E-2</v>
      </c>
      <c r="T125" s="193">
        <f t="shared" ref="T125" si="498">SUM(P125:P125)*M125</f>
        <v>8.3333333499999995E-2</v>
      </c>
      <c r="U125" s="193">
        <f t="shared" ref="U125" si="499">SUM(Q125:Q125)*M125</f>
        <v>0.12500000024999999</v>
      </c>
      <c r="V125" s="201">
        <f t="shared" ref="V125" si="500">SUM(R125:R125)*M125</f>
        <v>0.16666666699999999</v>
      </c>
      <c r="W125" s="205">
        <f t="shared" si="435"/>
        <v>0.16666666699999999</v>
      </c>
      <c r="X125" s="1068"/>
      <c r="Y125" s="1063"/>
      <c r="Z125" s="1063"/>
      <c r="AA125" s="1063"/>
      <c r="AB125" s="251"/>
      <c r="AC125" s="784"/>
      <c r="AD125" s="1398"/>
      <c r="AE125" s="255" t="str">
        <f t="shared" si="295"/>
        <v>PARA MEJORAR</v>
      </c>
      <c r="AF125" s="263" t="str">
        <f>IF(COUNTIF(AE125:AE130,"PARA MEJORAR")&gt;=1,"PARA MEJORAR","BIEN")</f>
        <v>PARA MEJORAR</v>
      </c>
      <c r="AG125" s="264"/>
      <c r="AH125" s="264"/>
      <c r="AI125" s="1186"/>
      <c r="AJ125" s="10"/>
      <c r="AK125" s="59"/>
      <c r="AL125" s="59"/>
      <c r="AM125" s="59"/>
      <c r="AN125" s="59"/>
      <c r="AO125" s="11"/>
      <c r="AP125" s="55"/>
    </row>
    <row r="126" spans="1:42" ht="40" customHeight="1" thickBot="1" x14ac:dyDescent="0.25">
      <c r="A126" s="728"/>
      <c r="B126" s="1201"/>
      <c r="C126" s="1153"/>
      <c r="D126" s="1128"/>
      <c r="E126" s="1126"/>
      <c r="F126" s="1158"/>
      <c r="G126" s="1342"/>
      <c r="H126" s="1399"/>
      <c r="I126" s="1401"/>
      <c r="J126" s="1345"/>
      <c r="K126" s="1348"/>
      <c r="L126" s="1178"/>
      <c r="M126" s="1180"/>
      <c r="N126" s="51" t="s">
        <v>49</v>
      </c>
      <c r="O126" s="75">
        <v>0</v>
      </c>
      <c r="P126" s="76">
        <v>0</v>
      </c>
      <c r="Q126" s="76">
        <v>0</v>
      </c>
      <c r="R126" s="158">
        <v>0</v>
      </c>
      <c r="S126" s="189">
        <f t="shared" ref="S126" si="501">SUM(O126:O126)*M125</f>
        <v>0</v>
      </c>
      <c r="T126" s="190">
        <f t="shared" ref="T126" si="502">SUM(P126:P126)*M125</f>
        <v>0</v>
      </c>
      <c r="U126" s="190">
        <f t="shared" ref="U126" si="503">SUM(Q126:Q126)*M125</f>
        <v>0</v>
      </c>
      <c r="V126" s="200">
        <f t="shared" ref="V126" si="504">SUM(R126:R126)*M125</f>
        <v>0</v>
      </c>
      <c r="W126" s="204">
        <f t="shared" si="435"/>
        <v>0</v>
      </c>
      <c r="X126" s="1068"/>
      <c r="Y126" s="1063"/>
      <c r="Z126" s="1063"/>
      <c r="AA126" s="1063"/>
      <c r="AB126" s="251"/>
      <c r="AC126" s="784"/>
      <c r="AD126" s="1398"/>
      <c r="AE126" s="256"/>
      <c r="AF126" s="264"/>
      <c r="AG126" s="264"/>
      <c r="AH126" s="264"/>
      <c r="AI126" s="1186"/>
      <c r="AJ126" s="10"/>
      <c r="AK126" s="59"/>
      <c r="AL126" s="59"/>
      <c r="AM126" s="59"/>
      <c r="AN126" s="59"/>
      <c r="AO126" s="11"/>
      <c r="AP126" s="55"/>
    </row>
    <row r="127" spans="1:42" ht="40" customHeight="1" x14ac:dyDescent="0.2">
      <c r="A127" s="728"/>
      <c r="B127" s="1201"/>
      <c r="C127" s="1153"/>
      <c r="D127" s="1128"/>
      <c r="E127" s="1126"/>
      <c r="F127" s="1158"/>
      <c r="G127" s="1342"/>
      <c r="H127" s="1399"/>
      <c r="I127" s="1401"/>
      <c r="J127" s="1345"/>
      <c r="K127" s="1348"/>
      <c r="L127" s="1178" t="s">
        <v>176</v>
      </c>
      <c r="M127" s="1179">
        <v>0.16666666699999999</v>
      </c>
      <c r="N127" s="53" t="s">
        <v>43</v>
      </c>
      <c r="O127" s="116">
        <v>0.25</v>
      </c>
      <c r="P127" s="111">
        <v>0.5</v>
      </c>
      <c r="Q127" s="111">
        <v>0.75</v>
      </c>
      <c r="R127" s="162">
        <v>1</v>
      </c>
      <c r="S127" s="192">
        <f t="shared" ref="S127" si="505">SUM(O127:O127)*M127</f>
        <v>4.1666666749999998E-2</v>
      </c>
      <c r="T127" s="193">
        <f t="shared" ref="T127" si="506">SUM(P127:P127)*M127</f>
        <v>8.3333333499999995E-2</v>
      </c>
      <c r="U127" s="193">
        <f t="shared" ref="U127" si="507">SUM(Q127:Q127)*M127</f>
        <v>0.12500000024999999</v>
      </c>
      <c r="V127" s="201">
        <f t="shared" ref="V127" si="508">SUM(R127:R127)*M127</f>
        <v>0.16666666699999999</v>
      </c>
      <c r="W127" s="205">
        <f t="shared" si="435"/>
        <v>0.16666666699999999</v>
      </c>
      <c r="X127" s="1068"/>
      <c r="Y127" s="1063"/>
      <c r="Z127" s="1063"/>
      <c r="AA127" s="1063"/>
      <c r="AB127" s="251"/>
      <c r="AC127" s="784"/>
      <c r="AD127" s="1398"/>
      <c r="AE127" s="255" t="str">
        <f t="shared" si="295"/>
        <v>PARA MEJORAR</v>
      </c>
      <c r="AF127" s="264"/>
      <c r="AG127" s="264"/>
      <c r="AH127" s="264"/>
      <c r="AI127" s="1186"/>
      <c r="AJ127" s="10"/>
      <c r="AK127" s="59"/>
      <c r="AL127" s="59"/>
      <c r="AM127" s="59"/>
      <c r="AN127" s="59"/>
      <c r="AO127" s="11"/>
      <c r="AP127" s="55"/>
    </row>
    <row r="128" spans="1:42" ht="40" customHeight="1" thickBot="1" x14ac:dyDescent="0.25">
      <c r="A128" s="728"/>
      <c r="B128" s="1201"/>
      <c r="C128" s="1153"/>
      <c r="D128" s="1128"/>
      <c r="E128" s="1126"/>
      <c r="F128" s="1158"/>
      <c r="G128" s="1342"/>
      <c r="H128" s="1399"/>
      <c r="I128" s="1401"/>
      <c r="J128" s="1345"/>
      <c r="K128" s="1348"/>
      <c r="L128" s="1178"/>
      <c r="M128" s="1180"/>
      <c r="N128" s="51" t="s">
        <v>49</v>
      </c>
      <c r="O128" s="75">
        <v>0</v>
      </c>
      <c r="P128" s="76">
        <v>0</v>
      </c>
      <c r="Q128" s="76">
        <v>0</v>
      </c>
      <c r="R128" s="158">
        <v>0</v>
      </c>
      <c r="S128" s="189">
        <f t="shared" ref="S128" si="509">SUM(O128:O128)*M127</f>
        <v>0</v>
      </c>
      <c r="T128" s="190">
        <f t="shared" ref="T128" si="510">SUM(P128:P128)*M127</f>
        <v>0</v>
      </c>
      <c r="U128" s="190">
        <f t="shared" ref="U128" si="511">SUM(Q128:Q128)*M127</f>
        <v>0</v>
      </c>
      <c r="V128" s="200">
        <f t="shared" ref="V128" si="512">SUM(R128:R128)*M127</f>
        <v>0</v>
      </c>
      <c r="W128" s="204">
        <f t="shared" si="435"/>
        <v>0</v>
      </c>
      <c r="X128" s="1068"/>
      <c r="Y128" s="1063"/>
      <c r="Z128" s="1063"/>
      <c r="AA128" s="1063"/>
      <c r="AB128" s="251"/>
      <c r="AC128" s="784"/>
      <c r="AD128" s="1398"/>
      <c r="AE128" s="256"/>
      <c r="AF128" s="264"/>
      <c r="AG128" s="264"/>
      <c r="AH128" s="264"/>
      <c r="AI128" s="1186"/>
      <c r="AJ128" s="10"/>
      <c r="AK128" s="59"/>
      <c r="AL128" s="59"/>
      <c r="AM128" s="59"/>
      <c r="AN128" s="59"/>
      <c r="AO128" s="11"/>
      <c r="AP128" s="55"/>
    </row>
    <row r="129" spans="1:42" ht="40" customHeight="1" x14ac:dyDescent="0.2">
      <c r="A129" s="728"/>
      <c r="B129" s="1201"/>
      <c r="C129" s="1153"/>
      <c r="D129" s="1128"/>
      <c r="E129" s="1126"/>
      <c r="F129" s="1158"/>
      <c r="G129" s="1342"/>
      <c r="H129" s="1399"/>
      <c r="I129" s="1401"/>
      <c r="J129" s="1345"/>
      <c r="K129" s="1348"/>
      <c r="L129" s="1178" t="s">
        <v>177</v>
      </c>
      <c r="M129" s="1179">
        <v>0.16666666699999999</v>
      </c>
      <c r="N129" s="53" t="s">
        <v>43</v>
      </c>
      <c r="O129" s="116">
        <v>0.25</v>
      </c>
      <c r="P129" s="111">
        <v>0.5</v>
      </c>
      <c r="Q129" s="111">
        <v>0.75</v>
      </c>
      <c r="R129" s="162">
        <v>1</v>
      </c>
      <c r="S129" s="192">
        <f t="shared" ref="S129" si="513">SUM(O129:O129)*M129</f>
        <v>4.1666666749999998E-2</v>
      </c>
      <c r="T129" s="193">
        <f t="shared" ref="T129" si="514">SUM(P129:P129)*M129</f>
        <v>8.3333333499999995E-2</v>
      </c>
      <c r="U129" s="193">
        <f t="shared" ref="U129" si="515">SUM(Q129:Q129)*M129</f>
        <v>0.12500000024999999</v>
      </c>
      <c r="V129" s="201">
        <f t="shared" ref="V129" si="516">SUM(R129:R129)*M129</f>
        <v>0.16666666699999999</v>
      </c>
      <c r="W129" s="205">
        <f t="shared" si="435"/>
        <v>0.16666666699999999</v>
      </c>
      <c r="X129" s="1068"/>
      <c r="Y129" s="1063"/>
      <c r="Z129" s="1063"/>
      <c r="AA129" s="1063"/>
      <c r="AB129" s="251"/>
      <c r="AC129" s="784"/>
      <c r="AD129" s="1398"/>
      <c r="AE129" s="255" t="str">
        <f t="shared" si="295"/>
        <v>PARA MEJORAR</v>
      </c>
      <c r="AF129" s="264"/>
      <c r="AG129" s="264"/>
      <c r="AH129" s="264"/>
      <c r="AI129" s="1186"/>
      <c r="AJ129" s="10"/>
      <c r="AK129" s="59"/>
      <c r="AL129" s="59"/>
      <c r="AM129" s="59"/>
      <c r="AN129" s="59"/>
      <c r="AO129" s="11"/>
      <c r="AP129" s="55"/>
    </row>
    <row r="130" spans="1:42" ht="40" customHeight="1" thickBot="1" x14ac:dyDescent="0.25">
      <c r="A130" s="728"/>
      <c r="B130" s="1201"/>
      <c r="C130" s="1153"/>
      <c r="D130" s="1128"/>
      <c r="E130" s="1156"/>
      <c r="F130" s="1158"/>
      <c r="G130" s="1343"/>
      <c r="H130" s="1400"/>
      <c r="I130" s="1402"/>
      <c r="J130" s="1346"/>
      <c r="K130" s="1349"/>
      <c r="L130" s="1181"/>
      <c r="M130" s="1182"/>
      <c r="N130" s="51" t="s">
        <v>49</v>
      </c>
      <c r="O130" s="77">
        <v>0</v>
      </c>
      <c r="P130" s="78">
        <v>0</v>
      </c>
      <c r="Q130" s="78">
        <v>0</v>
      </c>
      <c r="R130" s="159">
        <v>0</v>
      </c>
      <c r="S130" s="195">
        <f t="shared" ref="S130" si="517">SUM(O130:O130)*M129</f>
        <v>0</v>
      </c>
      <c r="T130" s="196">
        <f t="shared" ref="T130" si="518">SUM(P130:P130)*M129</f>
        <v>0</v>
      </c>
      <c r="U130" s="196">
        <f t="shared" ref="U130" si="519">SUM(Q130:Q130)*M129</f>
        <v>0</v>
      </c>
      <c r="V130" s="202">
        <f t="shared" ref="V130" si="520">SUM(R130:R130)*M129</f>
        <v>0</v>
      </c>
      <c r="W130" s="206">
        <f t="shared" si="435"/>
        <v>0</v>
      </c>
      <c r="X130" s="1069"/>
      <c r="Y130" s="1064"/>
      <c r="Z130" s="1064"/>
      <c r="AA130" s="1064"/>
      <c r="AB130" s="252"/>
      <c r="AC130" s="784"/>
      <c r="AD130" s="1398"/>
      <c r="AE130" s="256"/>
      <c r="AF130" s="265"/>
      <c r="AG130" s="264"/>
      <c r="AH130" s="264"/>
      <c r="AI130" s="1186"/>
      <c r="AJ130" s="10"/>
      <c r="AK130" s="59"/>
      <c r="AL130" s="59"/>
      <c r="AM130" s="59"/>
      <c r="AN130" s="59"/>
      <c r="AO130" s="11"/>
      <c r="AP130" s="55"/>
    </row>
    <row r="131" spans="1:42" ht="40" customHeight="1" x14ac:dyDescent="0.2">
      <c r="A131" s="728"/>
      <c r="B131" s="1201"/>
      <c r="C131" s="1153"/>
      <c r="D131" s="1128"/>
      <c r="E131" s="1125">
        <v>9</v>
      </c>
      <c r="F131" s="1157" t="s">
        <v>178</v>
      </c>
      <c r="G131" s="1336" t="s">
        <v>179</v>
      </c>
      <c r="H131" s="1338">
        <v>15</v>
      </c>
      <c r="I131" s="1339" t="s">
        <v>180</v>
      </c>
      <c r="J131" s="1339" t="s">
        <v>181</v>
      </c>
      <c r="K131" s="1183">
        <v>0</v>
      </c>
      <c r="L131" s="1176" t="s">
        <v>182</v>
      </c>
      <c r="M131" s="1171">
        <v>0.1</v>
      </c>
      <c r="N131" s="53" t="s">
        <v>43</v>
      </c>
      <c r="O131" s="108">
        <v>0.1</v>
      </c>
      <c r="P131" s="106">
        <v>1</v>
      </c>
      <c r="Q131" s="106">
        <v>1</v>
      </c>
      <c r="R131" s="157">
        <v>1</v>
      </c>
      <c r="S131" s="186">
        <f t="shared" ref="S131" si="521">SUM(O131:O131)*M131</f>
        <v>1.0000000000000002E-2</v>
      </c>
      <c r="T131" s="187">
        <f t="shared" ref="T131" si="522">SUM(P131:P131)*M131</f>
        <v>0.1</v>
      </c>
      <c r="U131" s="187">
        <f t="shared" ref="U131" si="523">SUM(Q131:Q131)*M131</f>
        <v>0.1</v>
      </c>
      <c r="V131" s="199">
        <f t="shared" ref="V131" si="524">SUM(R131:R131)*M131</f>
        <v>0.1</v>
      </c>
      <c r="W131" s="203">
        <f t="shared" si="435"/>
        <v>0.1</v>
      </c>
      <c r="X131" s="245">
        <f>+S128+S130+S132+S134</f>
        <v>0</v>
      </c>
      <c r="Y131" s="248">
        <f>+T128+T130+T132+T134</f>
        <v>0</v>
      </c>
      <c r="Z131" s="248">
        <f>+U128+U130+U132+U134</f>
        <v>0</v>
      </c>
      <c r="AA131" s="248">
        <f>+V128+V130+V132+V134</f>
        <v>0</v>
      </c>
      <c r="AB131" s="251">
        <f>+W128+W130+W132+W134</f>
        <v>0</v>
      </c>
      <c r="AC131" s="784"/>
      <c r="AD131" s="1398"/>
      <c r="AE131" s="255" t="str">
        <f t="shared" si="295"/>
        <v>PARA MEJORAR</v>
      </c>
      <c r="AF131" s="264" t="str">
        <f>IF(COUNTIF(AE131:AE138,"PARA MEJORAR")&gt;=1,"PARA MEJORAR","BIEN")</f>
        <v>PARA MEJORAR</v>
      </c>
      <c r="AG131" s="264"/>
      <c r="AH131" s="264"/>
      <c r="AI131" s="1186"/>
      <c r="AJ131" s="12"/>
      <c r="AK131" s="13"/>
      <c r="AL131" s="13"/>
      <c r="AM131" s="13"/>
      <c r="AN131" s="13"/>
      <c r="AO131" s="14"/>
      <c r="AP131" s="55"/>
    </row>
    <row r="132" spans="1:42" ht="40" customHeight="1" thickBot="1" x14ac:dyDescent="0.25">
      <c r="A132" s="728"/>
      <c r="B132" s="1201"/>
      <c r="C132" s="1153"/>
      <c r="D132" s="1128"/>
      <c r="E132" s="1126"/>
      <c r="F132" s="1158"/>
      <c r="G132" s="1337"/>
      <c r="H132" s="1165"/>
      <c r="I132" s="1340"/>
      <c r="J132" s="1340"/>
      <c r="K132" s="1172"/>
      <c r="L132" s="1110"/>
      <c r="M132" s="1175"/>
      <c r="N132" s="51" t="s">
        <v>49</v>
      </c>
      <c r="O132" s="79">
        <v>0</v>
      </c>
      <c r="P132" s="76">
        <v>0</v>
      </c>
      <c r="Q132" s="76">
        <v>0</v>
      </c>
      <c r="R132" s="158">
        <v>0</v>
      </c>
      <c r="S132" s="189">
        <f t="shared" ref="S132" si="525">SUM(O132:O132)*M131</f>
        <v>0</v>
      </c>
      <c r="T132" s="190">
        <f t="shared" ref="T132" si="526">SUM(P132:P132)*M131</f>
        <v>0</v>
      </c>
      <c r="U132" s="190">
        <f t="shared" ref="U132" si="527">SUM(Q132:Q132)*M131</f>
        <v>0</v>
      </c>
      <c r="V132" s="200">
        <f t="shared" ref="V132" si="528">SUM(R132:R132)*M131</f>
        <v>0</v>
      </c>
      <c r="W132" s="204">
        <f t="shared" si="435"/>
        <v>0</v>
      </c>
      <c r="X132" s="245"/>
      <c r="Y132" s="248"/>
      <c r="Z132" s="248"/>
      <c r="AA132" s="248"/>
      <c r="AB132" s="251"/>
      <c r="AC132" s="784"/>
      <c r="AD132" s="1398"/>
      <c r="AE132" s="256"/>
      <c r="AF132" s="264"/>
      <c r="AG132" s="264"/>
      <c r="AH132" s="264"/>
      <c r="AI132" s="1186"/>
      <c r="AJ132" s="10"/>
      <c r="AK132" s="59"/>
      <c r="AL132" s="59"/>
      <c r="AM132" s="59"/>
      <c r="AN132" s="59"/>
      <c r="AO132" s="11"/>
      <c r="AP132" s="55"/>
    </row>
    <row r="133" spans="1:42" ht="40" customHeight="1" x14ac:dyDescent="0.2">
      <c r="A133" s="728"/>
      <c r="B133" s="1201"/>
      <c r="C133" s="1153"/>
      <c r="D133" s="1128"/>
      <c r="E133" s="1126"/>
      <c r="F133" s="1158"/>
      <c r="G133" s="1337"/>
      <c r="H133" s="1165"/>
      <c r="I133" s="1340"/>
      <c r="J133" s="1340"/>
      <c r="K133" s="1172"/>
      <c r="L133" s="1110" t="s">
        <v>183</v>
      </c>
      <c r="M133" s="1175">
        <v>0.3</v>
      </c>
      <c r="N133" s="53" t="s">
        <v>43</v>
      </c>
      <c r="O133" s="110">
        <v>0</v>
      </c>
      <c r="P133" s="111">
        <v>0.3</v>
      </c>
      <c r="Q133" s="111">
        <v>1</v>
      </c>
      <c r="R133" s="162">
        <v>1</v>
      </c>
      <c r="S133" s="192">
        <f t="shared" ref="S133" si="529">SUM(O133:O133)*M133</f>
        <v>0</v>
      </c>
      <c r="T133" s="193">
        <f t="shared" ref="T133" si="530">SUM(P133:P133)*M133</f>
        <v>0.09</v>
      </c>
      <c r="U133" s="193">
        <f t="shared" ref="U133" si="531">SUM(Q133:Q133)*M133</f>
        <v>0.3</v>
      </c>
      <c r="V133" s="201">
        <f t="shared" ref="V133" si="532">SUM(R133:R133)*M133</f>
        <v>0.3</v>
      </c>
      <c r="W133" s="205">
        <f t="shared" si="435"/>
        <v>0.3</v>
      </c>
      <c r="X133" s="245"/>
      <c r="Y133" s="248"/>
      <c r="Z133" s="248"/>
      <c r="AA133" s="248"/>
      <c r="AB133" s="251"/>
      <c r="AC133" s="784"/>
      <c r="AD133" s="1398"/>
      <c r="AE133" s="255" t="str">
        <f t="shared" si="295"/>
        <v>EQUILIBRADA</v>
      </c>
      <c r="AF133" s="264"/>
      <c r="AG133" s="264"/>
      <c r="AH133" s="264"/>
      <c r="AI133" s="1186"/>
      <c r="AJ133" s="10"/>
      <c r="AK133" s="59"/>
      <c r="AL133" s="59"/>
      <c r="AM133" s="59"/>
      <c r="AN133" s="59"/>
      <c r="AO133" s="11"/>
      <c r="AP133" s="55"/>
    </row>
    <row r="134" spans="1:42" ht="40" customHeight="1" thickBot="1" x14ac:dyDescent="0.25">
      <c r="A134" s="728"/>
      <c r="B134" s="1201"/>
      <c r="C134" s="1153"/>
      <c r="D134" s="1128"/>
      <c r="E134" s="1126"/>
      <c r="F134" s="1158"/>
      <c r="G134" s="1337"/>
      <c r="H134" s="1165"/>
      <c r="I134" s="1340"/>
      <c r="J134" s="1340"/>
      <c r="K134" s="1172"/>
      <c r="L134" s="1110"/>
      <c r="M134" s="1175"/>
      <c r="N134" s="51" t="s">
        <v>49</v>
      </c>
      <c r="O134" s="79">
        <v>0</v>
      </c>
      <c r="P134" s="76">
        <v>0</v>
      </c>
      <c r="Q134" s="76">
        <v>0</v>
      </c>
      <c r="R134" s="158">
        <v>0</v>
      </c>
      <c r="S134" s="189">
        <f t="shared" ref="S134" si="533">SUM(O134:O134)*M133</f>
        <v>0</v>
      </c>
      <c r="T134" s="190">
        <f t="shared" ref="T134" si="534">SUM(P134:P134)*M133</f>
        <v>0</v>
      </c>
      <c r="U134" s="190">
        <f t="shared" ref="U134" si="535">SUM(Q134:Q134)*M133</f>
        <v>0</v>
      </c>
      <c r="V134" s="200">
        <f t="shared" ref="V134" si="536">SUM(R134:R134)*M133</f>
        <v>0</v>
      </c>
      <c r="W134" s="204">
        <f t="shared" si="435"/>
        <v>0</v>
      </c>
      <c r="X134" s="245"/>
      <c r="Y134" s="248"/>
      <c r="Z134" s="248"/>
      <c r="AA134" s="248"/>
      <c r="AB134" s="251"/>
      <c r="AC134" s="784"/>
      <c r="AD134" s="1398"/>
      <c r="AE134" s="256"/>
      <c r="AF134" s="264"/>
      <c r="AG134" s="264"/>
      <c r="AH134" s="264"/>
      <c r="AI134" s="1186"/>
      <c r="AJ134" s="10"/>
      <c r="AK134" s="59"/>
      <c r="AL134" s="59"/>
      <c r="AM134" s="59"/>
      <c r="AN134" s="59"/>
      <c r="AO134" s="11"/>
      <c r="AP134" s="55"/>
    </row>
    <row r="135" spans="1:42" ht="40" customHeight="1" x14ac:dyDescent="0.2">
      <c r="A135" s="728"/>
      <c r="B135" s="1201"/>
      <c r="C135" s="1153"/>
      <c r="D135" s="1128"/>
      <c r="E135" s="1126"/>
      <c r="F135" s="1158"/>
      <c r="G135" s="1337"/>
      <c r="H135" s="1165"/>
      <c r="I135" s="1340"/>
      <c r="J135" s="1340"/>
      <c r="K135" s="1172"/>
      <c r="L135" s="1110" t="s">
        <v>184</v>
      </c>
      <c r="M135" s="1175">
        <v>0.4</v>
      </c>
      <c r="N135" s="53" t="s">
        <v>43</v>
      </c>
      <c r="O135" s="110">
        <v>0</v>
      </c>
      <c r="P135" s="111">
        <v>0</v>
      </c>
      <c r="Q135" s="111">
        <v>0.4</v>
      </c>
      <c r="R135" s="162">
        <v>1</v>
      </c>
      <c r="S135" s="192">
        <f t="shared" ref="S135" si="537">SUM(O135:O135)*M135</f>
        <v>0</v>
      </c>
      <c r="T135" s="193">
        <f t="shared" ref="T135" si="538">SUM(P135:P135)*M135</f>
        <v>0</v>
      </c>
      <c r="U135" s="193">
        <f t="shared" ref="U135" si="539">SUM(Q135:Q135)*M135</f>
        <v>0.16000000000000003</v>
      </c>
      <c r="V135" s="201">
        <f t="shared" ref="V135" si="540">SUM(R135:R135)*M135</f>
        <v>0.4</v>
      </c>
      <c r="W135" s="205">
        <f t="shared" si="435"/>
        <v>0.4</v>
      </c>
      <c r="X135" s="245"/>
      <c r="Y135" s="248"/>
      <c r="Z135" s="248"/>
      <c r="AA135" s="248"/>
      <c r="AB135" s="251"/>
      <c r="AC135" s="784"/>
      <c r="AD135" s="1398"/>
      <c r="AE135" s="255" t="str">
        <f t="shared" si="295"/>
        <v>EQUILIBRADA</v>
      </c>
      <c r="AF135" s="264"/>
      <c r="AG135" s="264"/>
      <c r="AH135" s="264"/>
      <c r="AI135" s="1186"/>
      <c r="AJ135" s="10"/>
      <c r="AK135" s="59"/>
      <c r="AL135" s="59"/>
      <c r="AM135" s="59"/>
      <c r="AN135" s="59"/>
      <c r="AO135" s="11"/>
      <c r="AP135" s="55"/>
    </row>
    <row r="136" spans="1:42" ht="40" customHeight="1" thickBot="1" x14ac:dyDescent="0.25">
      <c r="A136" s="728"/>
      <c r="B136" s="1201"/>
      <c r="C136" s="1153"/>
      <c r="D136" s="1128"/>
      <c r="E136" s="1126"/>
      <c r="F136" s="1158"/>
      <c r="G136" s="1337"/>
      <c r="H136" s="1165"/>
      <c r="I136" s="1340"/>
      <c r="J136" s="1340"/>
      <c r="K136" s="1172"/>
      <c r="L136" s="1110"/>
      <c r="M136" s="1175"/>
      <c r="N136" s="51" t="s">
        <v>49</v>
      </c>
      <c r="O136" s="79">
        <v>0</v>
      </c>
      <c r="P136" s="76">
        <v>0</v>
      </c>
      <c r="Q136" s="76">
        <v>0</v>
      </c>
      <c r="R136" s="158">
        <v>0</v>
      </c>
      <c r="S136" s="189">
        <f t="shared" ref="S136" si="541">SUM(O136:O136)*M135</f>
        <v>0</v>
      </c>
      <c r="T136" s="190">
        <f t="shared" ref="T136" si="542">SUM(P136:P136)*M135</f>
        <v>0</v>
      </c>
      <c r="U136" s="190">
        <f t="shared" ref="U136" si="543">SUM(Q136:Q136)*M135</f>
        <v>0</v>
      </c>
      <c r="V136" s="200">
        <f t="shared" ref="V136" si="544">SUM(R136:R136)*M135</f>
        <v>0</v>
      </c>
      <c r="W136" s="204">
        <f t="shared" si="435"/>
        <v>0</v>
      </c>
      <c r="X136" s="245"/>
      <c r="Y136" s="248"/>
      <c r="Z136" s="248"/>
      <c r="AA136" s="248"/>
      <c r="AB136" s="251"/>
      <c r="AC136" s="784"/>
      <c r="AD136" s="1398"/>
      <c r="AE136" s="256"/>
      <c r="AF136" s="264"/>
      <c r="AG136" s="264"/>
      <c r="AH136" s="264"/>
      <c r="AI136" s="1186"/>
      <c r="AJ136" s="10"/>
      <c r="AK136" s="59"/>
      <c r="AL136" s="59"/>
      <c r="AM136" s="59"/>
      <c r="AN136" s="59"/>
      <c r="AO136" s="11"/>
      <c r="AP136" s="55"/>
    </row>
    <row r="137" spans="1:42" ht="40" customHeight="1" x14ac:dyDescent="0.2">
      <c r="A137" s="728"/>
      <c r="B137" s="1201"/>
      <c r="C137" s="1153"/>
      <c r="D137" s="1128"/>
      <c r="E137" s="1126"/>
      <c r="F137" s="1158"/>
      <c r="G137" s="1337"/>
      <c r="H137" s="1165"/>
      <c r="I137" s="1340"/>
      <c r="J137" s="1340"/>
      <c r="K137" s="1172"/>
      <c r="L137" s="1110" t="s">
        <v>185</v>
      </c>
      <c r="M137" s="1175">
        <v>0.2</v>
      </c>
      <c r="N137" s="53" t="s">
        <v>43</v>
      </c>
      <c r="O137" s="110">
        <v>0</v>
      </c>
      <c r="P137" s="111">
        <v>0</v>
      </c>
      <c r="Q137" s="111">
        <v>0.25</v>
      </c>
      <c r="R137" s="162">
        <v>1</v>
      </c>
      <c r="S137" s="192">
        <f t="shared" ref="S137" si="545">SUM(O137:O137)*M137</f>
        <v>0</v>
      </c>
      <c r="T137" s="193">
        <f t="shared" ref="T137" si="546">SUM(P137:P137)*M137</f>
        <v>0</v>
      </c>
      <c r="U137" s="193">
        <f t="shared" ref="U137" si="547">SUM(Q137:Q137)*M137</f>
        <v>0.05</v>
      </c>
      <c r="V137" s="201">
        <f t="shared" ref="V137" si="548">SUM(R137:R137)*M137</f>
        <v>0.2</v>
      </c>
      <c r="W137" s="205">
        <f t="shared" si="435"/>
        <v>0.2</v>
      </c>
      <c r="X137" s="245"/>
      <c r="Y137" s="248"/>
      <c r="Z137" s="248"/>
      <c r="AA137" s="248"/>
      <c r="AB137" s="251"/>
      <c r="AC137" s="784"/>
      <c r="AD137" s="1398"/>
      <c r="AE137" s="255" t="str">
        <f t="shared" si="295"/>
        <v>EQUILIBRADA</v>
      </c>
      <c r="AF137" s="264"/>
      <c r="AG137" s="264"/>
      <c r="AH137" s="264"/>
      <c r="AI137" s="1186"/>
      <c r="AJ137" s="10"/>
      <c r="AK137" s="59"/>
      <c r="AL137" s="59"/>
      <c r="AM137" s="59"/>
      <c r="AN137" s="59"/>
      <c r="AO137" s="11"/>
      <c r="AP137" s="55"/>
    </row>
    <row r="138" spans="1:42" ht="40" customHeight="1" thickBot="1" x14ac:dyDescent="0.25">
      <c r="A138" s="728"/>
      <c r="B138" s="1201"/>
      <c r="C138" s="1153"/>
      <c r="D138" s="1128"/>
      <c r="E138" s="1126"/>
      <c r="F138" s="1158"/>
      <c r="G138" s="597"/>
      <c r="H138" s="599"/>
      <c r="I138" s="601"/>
      <c r="J138" s="601"/>
      <c r="K138" s="1135"/>
      <c r="L138" s="1184"/>
      <c r="M138" s="1185"/>
      <c r="N138" s="51" t="s">
        <v>49</v>
      </c>
      <c r="O138" s="84">
        <v>0</v>
      </c>
      <c r="P138" s="78">
        <v>0</v>
      </c>
      <c r="Q138" s="78">
        <v>0</v>
      </c>
      <c r="R138" s="159">
        <v>0</v>
      </c>
      <c r="S138" s="195">
        <f t="shared" ref="S138" si="549">SUM(O138:O138)*M137</f>
        <v>0</v>
      </c>
      <c r="T138" s="196">
        <f t="shared" ref="T138" si="550">SUM(P138:P138)*M137</f>
        <v>0</v>
      </c>
      <c r="U138" s="196">
        <f t="shared" ref="U138" si="551">SUM(Q138:Q138)*M137</f>
        <v>0</v>
      </c>
      <c r="V138" s="202">
        <f t="shared" ref="V138" si="552">SUM(R138:R138)*M137</f>
        <v>0</v>
      </c>
      <c r="W138" s="206">
        <f t="shared" si="435"/>
        <v>0</v>
      </c>
      <c r="X138" s="246"/>
      <c r="Y138" s="249"/>
      <c r="Z138" s="249"/>
      <c r="AA138" s="249"/>
      <c r="AB138" s="252"/>
      <c r="AC138" s="784"/>
      <c r="AD138" s="1398"/>
      <c r="AE138" s="256"/>
      <c r="AF138" s="265"/>
      <c r="AG138" s="264"/>
      <c r="AH138" s="264"/>
      <c r="AI138" s="1186"/>
      <c r="AJ138" s="10"/>
      <c r="AK138" s="59"/>
      <c r="AL138" s="59"/>
      <c r="AM138" s="59"/>
      <c r="AN138" s="59"/>
      <c r="AO138" s="11"/>
      <c r="AP138" s="55"/>
    </row>
    <row r="139" spans="1:42" ht="40" customHeight="1" x14ac:dyDescent="0.2">
      <c r="A139" s="728"/>
      <c r="B139" s="1201"/>
      <c r="C139" s="1153"/>
      <c r="D139" s="1128"/>
      <c r="E139" s="1126"/>
      <c r="F139" s="1128"/>
      <c r="G139" s="1142" t="s">
        <v>186</v>
      </c>
      <c r="H139" s="1144">
        <v>16</v>
      </c>
      <c r="I139" s="1146" t="s">
        <v>187</v>
      </c>
      <c r="J139" s="1146" t="s">
        <v>188</v>
      </c>
      <c r="K139" s="1168">
        <v>0</v>
      </c>
      <c r="L139" s="1177" t="s">
        <v>189</v>
      </c>
      <c r="M139" s="1161">
        <v>0.4</v>
      </c>
      <c r="N139" s="53" t="s">
        <v>43</v>
      </c>
      <c r="O139" s="101">
        <v>0</v>
      </c>
      <c r="P139" s="102">
        <v>0.4</v>
      </c>
      <c r="Q139" s="102">
        <v>0.75</v>
      </c>
      <c r="R139" s="160">
        <v>1</v>
      </c>
      <c r="S139" s="186">
        <f t="shared" ref="S139" si="553">SUM(O139:O139)*M139</f>
        <v>0</v>
      </c>
      <c r="T139" s="187">
        <f t="shared" ref="T139" si="554">SUM(P139:P139)*M139</f>
        <v>0.16000000000000003</v>
      </c>
      <c r="U139" s="187">
        <f t="shared" ref="U139" si="555">SUM(Q139:Q139)*M139</f>
        <v>0.30000000000000004</v>
      </c>
      <c r="V139" s="199">
        <f t="shared" ref="V139" si="556">SUM(R139:R139)*M139</f>
        <v>0.4</v>
      </c>
      <c r="W139" s="203">
        <f t="shared" si="435"/>
        <v>0.4</v>
      </c>
      <c r="X139" s="244">
        <f>+S136+S138+S140</f>
        <v>0</v>
      </c>
      <c r="Y139" s="247">
        <f>+T136+T138+T140</f>
        <v>0</v>
      </c>
      <c r="Z139" s="247">
        <f>+U136+U138+U140</f>
        <v>0</v>
      </c>
      <c r="AA139" s="247">
        <f>+V136+V138+V140</f>
        <v>0</v>
      </c>
      <c r="AB139" s="250">
        <f>+W136+W138+W140</f>
        <v>0</v>
      </c>
      <c r="AC139" s="784"/>
      <c r="AD139" s="1398"/>
      <c r="AE139" s="255" t="str">
        <f t="shared" ref="AE139:AE159" si="557">+IF(O140&gt;O139,"SUPERADA",IF(O140=O139,"EQUILIBRADA",IF(O140&lt;O139,"PARA MEJORAR")))</f>
        <v>EQUILIBRADA</v>
      </c>
      <c r="AF139" s="263" t="str">
        <f>IF(COUNTIF(AE139:AE144,"PARA MEJORAR")&gt;=1,"PARA MEJORAR","BIEN")</f>
        <v>BIEN</v>
      </c>
      <c r="AG139" s="264"/>
      <c r="AH139" s="264"/>
      <c r="AI139" s="1186"/>
      <c r="AJ139" s="12"/>
      <c r="AK139" s="13"/>
      <c r="AL139" s="13"/>
      <c r="AM139" s="13"/>
      <c r="AN139" s="13"/>
      <c r="AO139" s="14"/>
      <c r="AP139" s="55"/>
    </row>
    <row r="140" spans="1:42" ht="40" customHeight="1" thickBot="1" x14ac:dyDescent="0.25">
      <c r="A140" s="728"/>
      <c r="B140" s="1201"/>
      <c r="C140" s="1153"/>
      <c r="D140" s="1128"/>
      <c r="E140" s="1126"/>
      <c r="F140" s="1128"/>
      <c r="G140" s="1142"/>
      <c r="H140" s="1144"/>
      <c r="I140" s="1146"/>
      <c r="J140" s="1146"/>
      <c r="K140" s="1168"/>
      <c r="L140" s="1176"/>
      <c r="M140" s="1171"/>
      <c r="N140" s="51" t="s">
        <v>49</v>
      </c>
      <c r="O140" s="75">
        <v>0</v>
      </c>
      <c r="P140" s="76">
        <v>0</v>
      </c>
      <c r="Q140" s="76">
        <v>0</v>
      </c>
      <c r="R140" s="158">
        <v>0</v>
      </c>
      <c r="S140" s="189">
        <f t="shared" ref="S140" si="558">SUM(O140:O140)*M139</f>
        <v>0</v>
      </c>
      <c r="T140" s="190">
        <f t="shared" ref="T140" si="559">SUM(P140:P140)*M139</f>
        <v>0</v>
      </c>
      <c r="U140" s="190">
        <f t="shared" ref="U140" si="560">SUM(Q140:Q140)*M139</f>
        <v>0</v>
      </c>
      <c r="V140" s="200">
        <f t="shared" ref="V140" si="561">SUM(R140:R140)*M139</f>
        <v>0</v>
      </c>
      <c r="W140" s="204">
        <f t="shared" si="435"/>
        <v>0</v>
      </c>
      <c r="X140" s="245"/>
      <c r="Y140" s="248"/>
      <c r="Z140" s="248"/>
      <c r="AA140" s="248"/>
      <c r="AB140" s="251"/>
      <c r="AC140" s="784"/>
      <c r="AD140" s="1398"/>
      <c r="AE140" s="256"/>
      <c r="AF140" s="264"/>
      <c r="AG140" s="264"/>
      <c r="AH140" s="264"/>
      <c r="AI140" s="1186"/>
      <c r="AJ140" s="10"/>
      <c r="AK140" s="59"/>
      <c r="AL140" s="59"/>
      <c r="AM140" s="59"/>
      <c r="AN140" s="59"/>
      <c r="AO140" s="11"/>
      <c r="AP140" s="55"/>
    </row>
    <row r="141" spans="1:42" ht="40" customHeight="1" x14ac:dyDescent="0.2">
      <c r="A141" s="728"/>
      <c r="B141" s="1201"/>
      <c r="C141" s="1153"/>
      <c r="D141" s="1128"/>
      <c r="E141" s="1126"/>
      <c r="F141" s="1128"/>
      <c r="G141" s="1142"/>
      <c r="H141" s="1144"/>
      <c r="I141" s="1146"/>
      <c r="J141" s="1146"/>
      <c r="K141" s="1168"/>
      <c r="L141" s="1111" t="s">
        <v>190</v>
      </c>
      <c r="M141" s="1160">
        <v>0.3</v>
      </c>
      <c r="N141" s="53" t="s">
        <v>43</v>
      </c>
      <c r="O141" s="116">
        <v>0</v>
      </c>
      <c r="P141" s="111">
        <v>0.25</v>
      </c>
      <c r="Q141" s="111">
        <v>0.75</v>
      </c>
      <c r="R141" s="162">
        <v>1</v>
      </c>
      <c r="S141" s="192">
        <f t="shared" ref="S141" si="562">SUM(O141:O141)*M141</f>
        <v>0</v>
      </c>
      <c r="T141" s="193">
        <f t="shared" ref="T141" si="563">SUM(P141:P141)*M141</f>
        <v>7.4999999999999997E-2</v>
      </c>
      <c r="U141" s="193">
        <f t="shared" ref="U141" si="564">SUM(Q141:Q141)*M141</f>
        <v>0.22499999999999998</v>
      </c>
      <c r="V141" s="201">
        <f t="shared" ref="V141" si="565">SUM(R141:R141)*M141</f>
        <v>0.3</v>
      </c>
      <c r="W141" s="205">
        <f t="shared" si="435"/>
        <v>0.3</v>
      </c>
      <c r="X141" s="245"/>
      <c r="Y141" s="248"/>
      <c r="Z141" s="248"/>
      <c r="AA141" s="248"/>
      <c r="AB141" s="251"/>
      <c r="AC141" s="784"/>
      <c r="AD141" s="1398"/>
      <c r="AE141" s="255" t="str">
        <f t="shared" si="557"/>
        <v>EQUILIBRADA</v>
      </c>
      <c r="AF141" s="264"/>
      <c r="AG141" s="264"/>
      <c r="AH141" s="264"/>
      <c r="AI141" s="1186"/>
      <c r="AJ141" s="10"/>
      <c r="AK141" s="59"/>
      <c r="AL141" s="59"/>
      <c r="AM141" s="59"/>
      <c r="AN141" s="59"/>
      <c r="AO141" s="11"/>
      <c r="AP141" s="55"/>
    </row>
    <row r="142" spans="1:42" ht="40" customHeight="1" thickBot="1" x14ac:dyDescent="0.25">
      <c r="A142" s="728"/>
      <c r="B142" s="1201"/>
      <c r="C142" s="1153"/>
      <c r="D142" s="1128"/>
      <c r="E142" s="1126"/>
      <c r="F142" s="1128"/>
      <c r="G142" s="1142"/>
      <c r="H142" s="1144"/>
      <c r="I142" s="1146"/>
      <c r="J142" s="1146"/>
      <c r="K142" s="1168"/>
      <c r="L142" s="1176"/>
      <c r="M142" s="1171"/>
      <c r="N142" s="51" t="s">
        <v>49</v>
      </c>
      <c r="O142" s="75">
        <v>0</v>
      </c>
      <c r="P142" s="76">
        <v>0</v>
      </c>
      <c r="Q142" s="76">
        <v>0</v>
      </c>
      <c r="R142" s="158">
        <v>0</v>
      </c>
      <c r="S142" s="189">
        <f t="shared" ref="S142" si="566">SUM(O142:O142)*M141</f>
        <v>0</v>
      </c>
      <c r="T142" s="190">
        <f t="shared" ref="T142" si="567">SUM(P142:P142)*M141</f>
        <v>0</v>
      </c>
      <c r="U142" s="190">
        <f t="shared" ref="U142" si="568">SUM(Q142:Q142)*M141</f>
        <v>0</v>
      </c>
      <c r="V142" s="200">
        <f t="shared" ref="V142" si="569">SUM(R142:R142)*M141</f>
        <v>0</v>
      </c>
      <c r="W142" s="204">
        <f t="shared" si="435"/>
        <v>0</v>
      </c>
      <c r="X142" s="245"/>
      <c r="Y142" s="248"/>
      <c r="Z142" s="248"/>
      <c r="AA142" s="248"/>
      <c r="AB142" s="251"/>
      <c r="AC142" s="784"/>
      <c r="AD142" s="1398"/>
      <c r="AE142" s="256"/>
      <c r="AF142" s="264"/>
      <c r="AG142" s="264"/>
      <c r="AH142" s="264"/>
      <c r="AI142" s="1186"/>
      <c r="AJ142" s="10"/>
      <c r="AK142" s="59"/>
      <c r="AL142" s="59"/>
      <c r="AM142" s="59"/>
      <c r="AN142" s="59"/>
      <c r="AO142" s="11"/>
      <c r="AP142" s="55"/>
    </row>
    <row r="143" spans="1:42" ht="40" customHeight="1" x14ac:dyDescent="0.2">
      <c r="A143" s="728"/>
      <c r="B143" s="1201"/>
      <c r="C143" s="1153"/>
      <c r="D143" s="1128"/>
      <c r="E143" s="1126"/>
      <c r="F143" s="1128"/>
      <c r="G143" s="1142"/>
      <c r="H143" s="1144"/>
      <c r="I143" s="1146"/>
      <c r="J143" s="1146"/>
      <c r="K143" s="1168"/>
      <c r="L143" s="1111" t="s">
        <v>191</v>
      </c>
      <c r="M143" s="1160">
        <v>0.3</v>
      </c>
      <c r="N143" s="53" t="s">
        <v>43</v>
      </c>
      <c r="O143" s="116">
        <v>0</v>
      </c>
      <c r="P143" s="111">
        <v>0</v>
      </c>
      <c r="Q143" s="111">
        <v>0</v>
      </c>
      <c r="R143" s="162">
        <v>1</v>
      </c>
      <c r="S143" s="192">
        <f t="shared" ref="S143" si="570">SUM(O143:O143)*M143</f>
        <v>0</v>
      </c>
      <c r="T143" s="193">
        <f t="shared" ref="T143" si="571">SUM(P143:P143)*M143</f>
        <v>0</v>
      </c>
      <c r="U143" s="193">
        <f t="shared" ref="U143" si="572">SUM(Q143:Q143)*M143</f>
        <v>0</v>
      </c>
      <c r="V143" s="201">
        <f t="shared" ref="V143" si="573">SUM(R143:R143)*M143</f>
        <v>0.3</v>
      </c>
      <c r="W143" s="205">
        <f t="shared" si="435"/>
        <v>0.3</v>
      </c>
      <c r="X143" s="245"/>
      <c r="Y143" s="248"/>
      <c r="Z143" s="248"/>
      <c r="AA143" s="248"/>
      <c r="AB143" s="251"/>
      <c r="AC143" s="784"/>
      <c r="AD143" s="1398"/>
      <c r="AE143" s="255" t="str">
        <f t="shared" si="557"/>
        <v>EQUILIBRADA</v>
      </c>
      <c r="AF143" s="264"/>
      <c r="AG143" s="264"/>
      <c r="AH143" s="264"/>
      <c r="AI143" s="1186"/>
      <c r="AJ143" s="10"/>
      <c r="AK143" s="59"/>
      <c r="AL143" s="59"/>
      <c r="AM143" s="59"/>
      <c r="AN143" s="59"/>
      <c r="AO143" s="11"/>
      <c r="AP143" s="55"/>
    </row>
    <row r="144" spans="1:42" ht="40" customHeight="1" thickBot="1" x14ac:dyDescent="0.25">
      <c r="A144" s="728"/>
      <c r="B144" s="1201"/>
      <c r="C144" s="1153"/>
      <c r="D144" s="1128"/>
      <c r="E144" s="1126"/>
      <c r="F144" s="1128"/>
      <c r="G144" s="1142"/>
      <c r="H144" s="1144"/>
      <c r="I144" s="1146"/>
      <c r="J144" s="1146"/>
      <c r="K144" s="1168"/>
      <c r="L144" s="1177"/>
      <c r="M144" s="1161"/>
      <c r="N144" s="51" t="s">
        <v>49</v>
      </c>
      <c r="O144" s="77">
        <v>0</v>
      </c>
      <c r="P144" s="78">
        <v>0</v>
      </c>
      <c r="Q144" s="78">
        <v>0</v>
      </c>
      <c r="R144" s="159">
        <v>0</v>
      </c>
      <c r="S144" s="195">
        <f t="shared" ref="S144" si="574">SUM(O144:O144)*M143</f>
        <v>0</v>
      </c>
      <c r="T144" s="196">
        <f t="shared" ref="T144" si="575">SUM(P144:P144)*M143</f>
        <v>0</v>
      </c>
      <c r="U144" s="196">
        <f t="shared" ref="U144" si="576">SUM(Q144:Q144)*M143</f>
        <v>0</v>
      </c>
      <c r="V144" s="202">
        <f t="shared" ref="V144" si="577">SUM(R144:R144)*M143</f>
        <v>0</v>
      </c>
      <c r="W144" s="206">
        <f t="shared" si="435"/>
        <v>0</v>
      </c>
      <c r="X144" s="246"/>
      <c r="Y144" s="249"/>
      <c r="Z144" s="249"/>
      <c r="AA144" s="249"/>
      <c r="AB144" s="252"/>
      <c r="AC144" s="784"/>
      <c r="AD144" s="1398"/>
      <c r="AE144" s="256"/>
      <c r="AF144" s="265"/>
      <c r="AG144" s="264"/>
      <c r="AH144" s="264"/>
      <c r="AI144" s="1186"/>
      <c r="AJ144" s="10"/>
      <c r="AK144" s="59"/>
      <c r="AL144" s="59"/>
      <c r="AM144" s="59"/>
      <c r="AN144" s="59"/>
      <c r="AO144" s="11"/>
      <c r="AP144" s="55"/>
    </row>
    <row r="145" spans="1:42" ht="40" customHeight="1" x14ac:dyDescent="0.2">
      <c r="A145" s="728"/>
      <c r="B145" s="1201"/>
      <c r="C145" s="1152">
        <v>8</v>
      </c>
      <c r="D145" s="1127" t="s">
        <v>192</v>
      </c>
      <c r="E145" s="1125">
        <v>10</v>
      </c>
      <c r="F145" s="1157" t="s">
        <v>193</v>
      </c>
      <c r="G145" s="1162" t="s">
        <v>194</v>
      </c>
      <c r="H145" s="598">
        <v>17</v>
      </c>
      <c r="I145" s="1149" t="s">
        <v>195</v>
      </c>
      <c r="J145" s="1149" t="s">
        <v>196</v>
      </c>
      <c r="K145" s="1134">
        <f>AB145</f>
        <v>0</v>
      </c>
      <c r="L145" s="1169" t="s">
        <v>197</v>
      </c>
      <c r="M145" s="1174">
        <v>0.3</v>
      </c>
      <c r="N145" s="53" t="s">
        <v>43</v>
      </c>
      <c r="O145" s="108">
        <v>0.25</v>
      </c>
      <c r="P145" s="106">
        <v>0.5</v>
      </c>
      <c r="Q145" s="106">
        <v>0.75</v>
      </c>
      <c r="R145" s="157">
        <v>1</v>
      </c>
      <c r="S145" s="186">
        <f t="shared" ref="S145" si="578">SUM(O145:O145)*M145</f>
        <v>7.4999999999999997E-2</v>
      </c>
      <c r="T145" s="187">
        <f t="shared" ref="T145" si="579">SUM(P145:P145)*M145</f>
        <v>0.15</v>
      </c>
      <c r="U145" s="187">
        <f t="shared" ref="U145" si="580">SUM(Q145:Q145)*M145</f>
        <v>0.22499999999999998</v>
      </c>
      <c r="V145" s="199">
        <f t="shared" ref="V145" si="581">SUM(R145:R145)*M145</f>
        <v>0.3</v>
      </c>
      <c r="W145" s="203">
        <f t="shared" si="435"/>
        <v>0.3</v>
      </c>
      <c r="X145" s="245">
        <f>+S142+S144+S146+S148</f>
        <v>0</v>
      </c>
      <c r="Y145" s="248">
        <f>+T142+T144+T146+T148</f>
        <v>0</v>
      </c>
      <c r="Z145" s="248">
        <f>+U142+U144+U146+U148</f>
        <v>0</v>
      </c>
      <c r="AA145" s="248">
        <f>+V142+V144+V146+V148</f>
        <v>0</v>
      </c>
      <c r="AB145" s="251">
        <f>+W142+W144+W146+W148</f>
        <v>0</v>
      </c>
      <c r="AC145" s="784"/>
      <c r="AD145" s="1398"/>
      <c r="AE145" s="255" t="str">
        <f t="shared" si="557"/>
        <v>PARA MEJORAR</v>
      </c>
      <c r="AF145" s="264" t="str">
        <f>IF(COUNTIF(AE145:AE152,"PARA MEJORAR")&gt;=1,"PARA MEJORAR","BIEN")</f>
        <v>PARA MEJORAR</v>
      </c>
      <c r="AG145" s="263" t="str">
        <f>IF(COUNTIF(AF145:AF152,"PARA MEJORAR")&gt;=1,"PARA MEJORAR","BIEN")</f>
        <v>PARA MEJORAR</v>
      </c>
      <c r="AH145" s="264"/>
      <c r="AI145" s="1186"/>
      <c r="AJ145" s="12"/>
      <c r="AK145" s="13"/>
      <c r="AL145" s="13"/>
      <c r="AM145" s="13"/>
      <c r="AN145" s="13"/>
      <c r="AO145" s="14"/>
      <c r="AP145" s="55"/>
    </row>
    <row r="146" spans="1:42" ht="40" customHeight="1" thickBot="1" x14ac:dyDescent="0.25">
      <c r="A146" s="728"/>
      <c r="B146" s="1201"/>
      <c r="C146" s="1153"/>
      <c r="D146" s="1128"/>
      <c r="E146" s="1126"/>
      <c r="F146" s="1158"/>
      <c r="G146" s="1163"/>
      <c r="H146" s="1165"/>
      <c r="I146" s="1150"/>
      <c r="J146" s="1150"/>
      <c r="K146" s="1172"/>
      <c r="L146" s="1110"/>
      <c r="M146" s="1175"/>
      <c r="N146" s="51" t="s">
        <v>49</v>
      </c>
      <c r="O146" s="79">
        <v>0</v>
      </c>
      <c r="P146" s="76">
        <v>0</v>
      </c>
      <c r="Q146" s="76">
        <v>0</v>
      </c>
      <c r="R146" s="158">
        <v>0</v>
      </c>
      <c r="S146" s="189">
        <f t="shared" ref="S146" si="582">SUM(O146:O146)*M145</f>
        <v>0</v>
      </c>
      <c r="T146" s="190">
        <f t="shared" ref="T146" si="583">SUM(P146:P146)*M145</f>
        <v>0</v>
      </c>
      <c r="U146" s="190">
        <f t="shared" ref="U146" si="584">SUM(Q146:Q146)*M145</f>
        <v>0</v>
      </c>
      <c r="V146" s="200">
        <f t="shared" ref="V146" si="585">SUM(R146:R146)*M145</f>
        <v>0</v>
      </c>
      <c r="W146" s="204">
        <f t="shared" si="435"/>
        <v>0</v>
      </c>
      <c r="X146" s="245"/>
      <c r="Y146" s="248"/>
      <c r="Z146" s="248"/>
      <c r="AA146" s="248"/>
      <c r="AB146" s="251"/>
      <c r="AC146" s="784"/>
      <c r="AD146" s="1398"/>
      <c r="AE146" s="256"/>
      <c r="AF146" s="264"/>
      <c r="AG146" s="264"/>
      <c r="AH146" s="264"/>
      <c r="AI146" s="1186"/>
      <c r="AJ146" s="10"/>
      <c r="AK146" s="59"/>
      <c r="AL146" s="59"/>
      <c r="AM146" s="59"/>
      <c r="AN146" s="59"/>
      <c r="AO146" s="11"/>
      <c r="AP146" s="55"/>
    </row>
    <row r="147" spans="1:42" ht="40" customHeight="1" x14ac:dyDescent="0.2">
      <c r="A147" s="728"/>
      <c r="B147" s="1201"/>
      <c r="C147" s="1153"/>
      <c r="D147" s="1128"/>
      <c r="E147" s="1126"/>
      <c r="F147" s="1158"/>
      <c r="G147" s="1163"/>
      <c r="H147" s="1165"/>
      <c r="I147" s="1150"/>
      <c r="J147" s="1150"/>
      <c r="K147" s="1172"/>
      <c r="L147" s="1110" t="s">
        <v>198</v>
      </c>
      <c r="M147" s="1175">
        <v>0.3</v>
      </c>
      <c r="N147" s="53" t="s">
        <v>43</v>
      </c>
      <c r="O147" s="110">
        <v>0.25</v>
      </c>
      <c r="P147" s="111">
        <v>0.5</v>
      </c>
      <c r="Q147" s="111">
        <v>0.75</v>
      </c>
      <c r="R147" s="162">
        <v>1</v>
      </c>
      <c r="S147" s="192">
        <f t="shared" ref="S147" si="586">SUM(O147:O147)*M147</f>
        <v>7.4999999999999997E-2</v>
      </c>
      <c r="T147" s="193">
        <f t="shared" ref="T147" si="587">SUM(P147:P147)*M147</f>
        <v>0.15</v>
      </c>
      <c r="U147" s="193">
        <f t="shared" ref="U147" si="588">SUM(Q147:Q147)*M147</f>
        <v>0.22499999999999998</v>
      </c>
      <c r="V147" s="201">
        <f t="shared" ref="V147" si="589">SUM(R147:R147)*M147</f>
        <v>0.3</v>
      </c>
      <c r="W147" s="205">
        <f t="shared" si="435"/>
        <v>0.3</v>
      </c>
      <c r="X147" s="245"/>
      <c r="Y147" s="248"/>
      <c r="Z147" s="248"/>
      <c r="AA147" s="248"/>
      <c r="AB147" s="251"/>
      <c r="AC147" s="784"/>
      <c r="AD147" s="1398"/>
      <c r="AE147" s="255" t="str">
        <f t="shared" si="557"/>
        <v>PARA MEJORAR</v>
      </c>
      <c r="AF147" s="264"/>
      <c r="AG147" s="264"/>
      <c r="AH147" s="264"/>
      <c r="AI147" s="1186"/>
      <c r="AJ147" s="10"/>
      <c r="AK147" s="59"/>
      <c r="AL147" s="59"/>
      <c r="AM147" s="59"/>
      <c r="AN147" s="59"/>
      <c r="AO147" s="11"/>
      <c r="AP147" s="55"/>
    </row>
    <row r="148" spans="1:42" ht="40" customHeight="1" thickBot="1" x14ac:dyDescent="0.25">
      <c r="A148" s="728"/>
      <c r="B148" s="1201"/>
      <c r="C148" s="1153"/>
      <c r="D148" s="1128"/>
      <c r="E148" s="1126"/>
      <c r="F148" s="1158"/>
      <c r="G148" s="1163"/>
      <c r="H148" s="1165"/>
      <c r="I148" s="1150"/>
      <c r="J148" s="1150"/>
      <c r="K148" s="1172"/>
      <c r="L148" s="1110"/>
      <c r="M148" s="1175"/>
      <c r="N148" s="51" t="s">
        <v>49</v>
      </c>
      <c r="O148" s="79">
        <v>0</v>
      </c>
      <c r="P148" s="76">
        <v>0</v>
      </c>
      <c r="Q148" s="76">
        <v>0</v>
      </c>
      <c r="R148" s="158">
        <v>0</v>
      </c>
      <c r="S148" s="189">
        <f t="shared" ref="S148" si="590">SUM(O148:O148)*M147</f>
        <v>0</v>
      </c>
      <c r="T148" s="190">
        <f t="shared" ref="T148" si="591">SUM(P148:P148)*M147</f>
        <v>0</v>
      </c>
      <c r="U148" s="190">
        <f t="shared" ref="U148" si="592">SUM(Q148:Q148)*M147</f>
        <v>0</v>
      </c>
      <c r="V148" s="200">
        <f t="shared" ref="V148" si="593">SUM(R148:R148)*M147</f>
        <v>0</v>
      </c>
      <c r="W148" s="204">
        <f t="shared" si="435"/>
        <v>0</v>
      </c>
      <c r="X148" s="245"/>
      <c r="Y148" s="248"/>
      <c r="Z148" s="248"/>
      <c r="AA148" s="248"/>
      <c r="AB148" s="251"/>
      <c r="AC148" s="784"/>
      <c r="AD148" s="1398"/>
      <c r="AE148" s="256"/>
      <c r="AF148" s="264"/>
      <c r="AG148" s="264"/>
      <c r="AH148" s="264"/>
      <c r="AI148" s="1186"/>
      <c r="AJ148" s="10"/>
      <c r="AK148" s="59"/>
      <c r="AL148" s="59"/>
      <c r="AM148" s="59"/>
      <c r="AN148" s="59"/>
      <c r="AO148" s="11"/>
      <c r="AP148" s="55"/>
    </row>
    <row r="149" spans="1:42" ht="40" customHeight="1" x14ac:dyDescent="0.2">
      <c r="A149" s="728"/>
      <c r="B149" s="1201"/>
      <c r="C149" s="1153"/>
      <c r="D149" s="1128"/>
      <c r="E149" s="1126"/>
      <c r="F149" s="1158"/>
      <c r="G149" s="1163"/>
      <c r="H149" s="1165"/>
      <c r="I149" s="1150"/>
      <c r="J149" s="1150"/>
      <c r="K149" s="1172"/>
      <c r="L149" s="1110" t="s">
        <v>199</v>
      </c>
      <c r="M149" s="1175">
        <v>0.2</v>
      </c>
      <c r="N149" s="53" t="s">
        <v>43</v>
      </c>
      <c r="O149" s="110">
        <v>0.25</v>
      </c>
      <c r="P149" s="111">
        <v>0.5</v>
      </c>
      <c r="Q149" s="111">
        <v>0.75</v>
      </c>
      <c r="R149" s="162">
        <v>1</v>
      </c>
      <c r="S149" s="192">
        <f t="shared" ref="S149" si="594">SUM(O149:O149)*M149</f>
        <v>0.05</v>
      </c>
      <c r="T149" s="193">
        <f t="shared" ref="T149" si="595">SUM(P149:P149)*M149</f>
        <v>0.1</v>
      </c>
      <c r="U149" s="193">
        <f t="shared" ref="U149" si="596">SUM(Q149:Q149)*M149</f>
        <v>0.15000000000000002</v>
      </c>
      <c r="V149" s="201">
        <f t="shared" ref="V149" si="597">SUM(R149:R149)*M149</f>
        <v>0.2</v>
      </c>
      <c r="W149" s="205">
        <f t="shared" si="435"/>
        <v>0.2</v>
      </c>
      <c r="X149" s="245"/>
      <c r="Y149" s="248"/>
      <c r="Z149" s="248"/>
      <c r="AA149" s="248"/>
      <c r="AB149" s="251"/>
      <c r="AC149" s="784"/>
      <c r="AD149" s="1398"/>
      <c r="AE149" s="255" t="str">
        <f t="shared" si="557"/>
        <v>PARA MEJORAR</v>
      </c>
      <c r="AF149" s="264"/>
      <c r="AG149" s="264"/>
      <c r="AH149" s="264"/>
      <c r="AI149" s="1186"/>
      <c r="AJ149" s="10"/>
      <c r="AK149" s="59"/>
      <c r="AL149" s="59"/>
      <c r="AM149" s="59"/>
      <c r="AN149" s="59"/>
      <c r="AO149" s="11"/>
      <c r="AP149" s="55"/>
    </row>
    <row r="150" spans="1:42" ht="40" customHeight="1" thickBot="1" x14ac:dyDescent="0.25">
      <c r="A150" s="728"/>
      <c r="B150" s="1201"/>
      <c r="C150" s="1153"/>
      <c r="D150" s="1128"/>
      <c r="E150" s="1126"/>
      <c r="F150" s="1158"/>
      <c r="G150" s="1163"/>
      <c r="H150" s="1165"/>
      <c r="I150" s="1150"/>
      <c r="J150" s="1150"/>
      <c r="K150" s="1172"/>
      <c r="L150" s="1110"/>
      <c r="M150" s="1175"/>
      <c r="N150" s="51" t="s">
        <v>49</v>
      </c>
      <c r="O150" s="79">
        <v>0</v>
      </c>
      <c r="P150" s="76">
        <v>0</v>
      </c>
      <c r="Q150" s="76">
        <v>0</v>
      </c>
      <c r="R150" s="158">
        <v>0</v>
      </c>
      <c r="S150" s="189">
        <f t="shared" ref="S150" si="598">SUM(O150:O150)*M149</f>
        <v>0</v>
      </c>
      <c r="T150" s="190">
        <f t="shared" ref="T150" si="599">SUM(P150:P150)*M149</f>
        <v>0</v>
      </c>
      <c r="U150" s="190">
        <f t="shared" ref="U150" si="600">SUM(Q150:Q150)*M149</f>
        <v>0</v>
      </c>
      <c r="V150" s="200">
        <f t="shared" ref="V150" si="601">SUM(R150:R150)*M149</f>
        <v>0</v>
      </c>
      <c r="W150" s="204">
        <f t="shared" si="435"/>
        <v>0</v>
      </c>
      <c r="X150" s="245"/>
      <c r="Y150" s="248"/>
      <c r="Z150" s="248"/>
      <c r="AA150" s="248"/>
      <c r="AB150" s="251"/>
      <c r="AC150" s="784"/>
      <c r="AD150" s="1398"/>
      <c r="AE150" s="256"/>
      <c r="AF150" s="264"/>
      <c r="AG150" s="264"/>
      <c r="AH150" s="264"/>
      <c r="AI150" s="1186"/>
      <c r="AJ150" s="10"/>
      <c r="AK150" s="59"/>
      <c r="AL150" s="59"/>
      <c r="AM150" s="59"/>
      <c r="AN150" s="59"/>
      <c r="AO150" s="11"/>
      <c r="AP150" s="55"/>
    </row>
    <row r="151" spans="1:42" ht="40" customHeight="1" x14ac:dyDescent="0.2">
      <c r="A151" s="728"/>
      <c r="B151" s="1201"/>
      <c r="C151" s="1153"/>
      <c r="D151" s="1128"/>
      <c r="E151" s="1126"/>
      <c r="F151" s="1158"/>
      <c r="G151" s="1163"/>
      <c r="H151" s="1165"/>
      <c r="I151" s="1150"/>
      <c r="J151" s="1150"/>
      <c r="K151" s="1172"/>
      <c r="L151" s="1110" t="s">
        <v>200</v>
      </c>
      <c r="M151" s="1175">
        <v>0.2</v>
      </c>
      <c r="N151" s="53" t="s">
        <v>43</v>
      </c>
      <c r="O151" s="110">
        <v>0.25</v>
      </c>
      <c r="P151" s="111">
        <v>0.5</v>
      </c>
      <c r="Q151" s="111">
        <v>0.75</v>
      </c>
      <c r="R151" s="162">
        <v>1</v>
      </c>
      <c r="S151" s="192">
        <f t="shared" ref="S151" si="602">SUM(O151:O151)*M151</f>
        <v>0.05</v>
      </c>
      <c r="T151" s="193">
        <f t="shared" ref="T151" si="603">SUM(P151:P151)*M151</f>
        <v>0.1</v>
      </c>
      <c r="U151" s="193">
        <f t="shared" ref="U151" si="604">SUM(Q151:Q151)*M151</f>
        <v>0.15000000000000002</v>
      </c>
      <c r="V151" s="201">
        <f t="shared" ref="V151" si="605">SUM(R151:R151)*M151</f>
        <v>0.2</v>
      </c>
      <c r="W151" s="205">
        <f t="shared" si="435"/>
        <v>0.2</v>
      </c>
      <c r="X151" s="245"/>
      <c r="Y151" s="248"/>
      <c r="Z151" s="248"/>
      <c r="AA151" s="248"/>
      <c r="AB151" s="251"/>
      <c r="AC151" s="784"/>
      <c r="AD151" s="1398"/>
      <c r="AE151" s="255" t="str">
        <f t="shared" si="557"/>
        <v>PARA MEJORAR</v>
      </c>
      <c r="AF151" s="264"/>
      <c r="AG151" s="264"/>
      <c r="AH151" s="264"/>
      <c r="AI151" s="1186"/>
      <c r="AJ151" s="10"/>
      <c r="AK151" s="59"/>
      <c r="AL151" s="59"/>
      <c r="AM151" s="59"/>
      <c r="AN151" s="59"/>
      <c r="AO151" s="11"/>
      <c r="AP151" s="55"/>
    </row>
    <row r="152" spans="1:42" ht="40" customHeight="1" thickBot="1" x14ac:dyDescent="0.25">
      <c r="A152" s="728"/>
      <c r="B152" s="1201"/>
      <c r="C152" s="1154"/>
      <c r="D152" s="1155"/>
      <c r="E152" s="1156"/>
      <c r="F152" s="1159"/>
      <c r="G152" s="1164"/>
      <c r="H152" s="1166"/>
      <c r="I152" s="1151"/>
      <c r="J152" s="1151"/>
      <c r="K152" s="1173"/>
      <c r="L152" s="1111"/>
      <c r="M152" s="1160"/>
      <c r="N152" s="51" t="s">
        <v>49</v>
      </c>
      <c r="O152" s="84">
        <v>0</v>
      </c>
      <c r="P152" s="78">
        <v>0</v>
      </c>
      <c r="Q152" s="78">
        <v>0</v>
      </c>
      <c r="R152" s="159">
        <v>0</v>
      </c>
      <c r="S152" s="195">
        <f t="shared" ref="S152" si="606">SUM(O152:O152)*M151</f>
        <v>0</v>
      </c>
      <c r="T152" s="196">
        <f t="shared" ref="T152" si="607">SUM(P152:P152)*M151</f>
        <v>0</v>
      </c>
      <c r="U152" s="196">
        <f t="shared" ref="U152" si="608">SUM(Q152:Q152)*M151</f>
        <v>0</v>
      </c>
      <c r="V152" s="202">
        <f t="shared" ref="V152" si="609">SUM(R152:R152)*M151</f>
        <v>0</v>
      </c>
      <c r="W152" s="206">
        <f t="shared" si="435"/>
        <v>0</v>
      </c>
      <c r="X152" s="246"/>
      <c r="Y152" s="249"/>
      <c r="Z152" s="249"/>
      <c r="AA152" s="249"/>
      <c r="AB152" s="252"/>
      <c r="AC152" s="784"/>
      <c r="AD152" s="1398"/>
      <c r="AE152" s="256"/>
      <c r="AF152" s="265"/>
      <c r="AG152" s="265"/>
      <c r="AH152" s="264"/>
      <c r="AI152" s="1186"/>
      <c r="AJ152" s="10"/>
      <c r="AK152" s="59"/>
      <c r="AL152" s="59"/>
      <c r="AM152" s="59"/>
      <c r="AN152" s="59"/>
      <c r="AO152" s="11"/>
      <c r="AP152" s="55"/>
    </row>
    <row r="153" spans="1:42" ht="40" customHeight="1" x14ac:dyDescent="0.2">
      <c r="A153" s="728"/>
      <c r="B153" s="1201"/>
      <c r="C153" s="1121">
        <v>9</v>
      </c>
      <c r="D153" s="1123" t="s">
        <v>201</v>
      </c>
      <c r="E153" s="1125">
        <v>11</v>
      </c>
      <c r="F153" s="1127" t="s">
        <v>202</v>
      </c>
      <c r="G153" s="1141" t="s">
        <v>201</v>
      </c>
      <c r="H153" s="1143">
        <v>18</v>
      </c>
      <c r="I153" s="1145" t="s">
        <v>203</v>
      </c>
      <c r="J153" s="1145" t="s">
        <v>171</v>
      </c>
      <c r="K153" s="1167">
        <f>AB153</f>
        <v>0</v>
      </c>
      <c r="L153" s="1169" t="s">
        <v>204</v>
      </c>
      <c r="M153" s="1170">
        <v>0.25</v>
      </c>
      <c r="N153" s="53" t="s">
        <v>43</v>
      </c>
      <c r="O153" s="106">
        <v>0.25</v>
      </c>
      <c r="P153" s="106">
        <v>0.5</v>
      </c>
      <c r="Q153" s="106">
        <v>1</v>
      </c>
      <c r="R153" s="157">
        <v>1</v>
      </c>
      <c r="S153" s="186">
        <f t="shared" ref="S153" si="610">SUM(O153:O153)*M153</f>
        <v>6.25E-2</v>
      </c>
      <c r="T153" s="187">
        <f t="shared" ref="T153" si="611">SUM(P153:P153)*M153</f>
        <v>0.125</v>
      </c>
      <c r="U153" s="187">
        <f t="shared" ref="U153" si="612">SUM(Q153:Q153)*M153</f>
        <v>0.25</v>
      </c>
      <c r="V153" s="199">
        <f t="shared" ref="V153" si="613">SUM(R153:R153)*M153</f>
        <v>0.25</v>
      </c>
      <c r="W153" s="203">
        <f t="shared" si="435"/>
        <v>0.25</v>
      </c>
      <c r="X153" s="244">
        <f>+S150+S152+S154+S156</f>
        <v>0</v>
      </c>
      <c r="Y153" s="247">
        <f>+T150+T152+T154+T156</f>
        <v>0</v>
      </c>
      <c r="Z153" s="247">
        <f>+U150+U152+U154+U156</f>
        <v>0</v>
      </c>
      <c r="AA153" s="247">
        <f>+V150+V152+V154+V156</f>
        <v>0</v>
      </c>
      <c r="AB153" s="250">
        <f>+W150+W152+W154+W156</f>
        <v>0</v>
      </c>
      <c r="AC153" s="784"/>
      <c r="AD153" s="1398"/>
      <c r="AE153" s="255" t="str">
        <f t="shared" si="557"/>
        <v>PARA MEJORAR</v>
      </c>
      <c r="AF153" s="264" t="str">
        <f>IF(COUNTIF(AE153:AE160,"PARA MEJORAR")&gt;=1,"PARA MEJORAR","BIEN")</f>
        <v>PARA MEJORAR</v>
      </c>
      <c r="AG153" s="263" t="str">
        <f>IF(COUNTIF(AF153:AF160,"PARA MEJORAR")&gt;=1,"PARA MEJORAR","BIEN")</f>
        <v>PARA MEJORAR</v>
      </c>
      <c r="AH153" s="264"/>
      <c r="AI153" s="1186"/>
      <c r="AJ153" s="12"/>
      <c r="AK153" s="13"/>
      <c r="AL153" s="13"/>
      <c r="AM153" s="13"/>
      <c r="AN153" s="13"/>
      <c r="AO153" s="14"/>
      <c r="AP153" s="55"/>
    </row>
    <row r="154" spans="1:42" ht="40" customHeight="1" thickBot="1" x14ac:dyDescent="0.25">
      <c r="A154" s="728"/>
      <c r="B154" s="1201"/>
      <c r="C154" s="1122"/>
      <c r="D154" s="1124"/>
      <c r="E154" s="1126"/>
      <c r="F154" s="1128"/>
      <c r="G154" s="1142"/>
      <c r="H154" s="1144"/>
      <c r="I154" s="1146"/>
      <c r="J154" s="1146"/>
      <c r="K154" s="1168"/>
      <c r="L154" s="1110"/>
      <c r="M154" s="1171"/>
      <c r="N154" s="51" t="s">
        <v>49</v>
      </c>
      <c r="O154" s="76">
        <v>0</v>
      </c>
      <c r="P154" s="76">
        <v>0</v>
      </c>
      <c r="Q154" s="76">
        <v>0</v>
      </c>
      <c r="R154" s="158">
        <v>0</v>
      </c>
      <c r="S154" s="189">
        <f t="shared" ref="S154" si="614">SUM(O154:O154)*M153</f>
        <v>0</v>
      </c>
      <c r="T154" s="190">
        <f t="shared" ref="T154" si="615">SUM(P154:P154)*M153</f>
        <v>0</v>
      </c>
      <c r="U154" s="190">
        <f t="shared" ref="U154" si="616">SUM(Q154:Q154)*M153</f>
        <v>0</v>
      </c>
      <c r="V154" s="200">
        <f t="shared" ref="V154" si="617">SUM(R154:R154)*M153</f>
        <v>0</v>
      </c>
      <c r="W154" s="204">
        <f t="shared" si="435"/>
        <v>0</v>
      </c>
      <c r="X154" s="245"/>
      <c r="Y154" s="248"/>
      <c r="Z154" s="248"/>
      <c r="AA154" s="248"/>
      <c r="AB154" s="251"/>
      <c r="AC154" s="784"/>
      <c r="AD154" s="1398"/>
      <c r="AE154" s="256"/>
      <c r="AF154" s="264"/>
      <c r="AG154" s="264"/>
      <c r="AH154" s="264"/>
      <c r="AI154" s="1186"/>
      <c r="AJ154" s="10"/>
      <c r="AK154" s="59"/>
      <c r="AL154" s="59"/>
      <c r="AM154" s="59"/>
      <c r="AN154" s="59"/>
      <c r="AO154" s="11"/>
      <c r="AP154" s="55"/>
    </row>
    <row r="155" spans="1:42" ht="40" customHeight="1" x14ac:dyDescent="0.2">
      <c r="A155" s="728"/>
      <c r="B155" s="1201"/>
      <c r="C155" s="1122"/>
      <c r="D155" s="1124"/>
      <c r="E155" s="1126"/>
      <c r="F155" s="1128"/>
      <c r="G155" s="1142"/>
      <c r="H155" s="1144"/>
      <c r="I155" s="1146"/>
      <c r="J155" s="1146"/>
      <c r="K155" s="1168"/>
      <c r="L155" s="1110" t="s">
        <v>205</v>
      </c>
      <c r="M155" s="1160">
        <v>0.25</v>
      </c>
      <c r="N155" s="53" t="s">
        <v>43</v>
      </c>
      <c r="O155" s="111">
        <v>0</v>
      </c>
      <c r="P155" s="111">
        <v>0</v>
      </c>
      <c r="Q155" s="111">
        <v>0.5</v>
      </c>
      <c r="R155" s="162">
        <v>1</v>
      </c>
      <c r="S155" s="192">
        <f t="shared" ref="S155" si="618">SUM(O155:O155)*M155</f>
        <v>0</v>
      </c>
      <c r="T155" s="193">
        <f t="shared" ref="T155" si="619">SUM(P155:P155)*M155</f>
        <v>0</v>
      </c>
      <c r="U155" s="193">
        <f t="shared" ref="U155" si="620">SUM(Q155:Q155)*M155</f>
        <v>0.125</v>
      </c>
      <c r="V155" s="201">
        <f t="shared" ref="V155" si="621">SUM(R155:R155)*M155</f>
        <v>0.25</v>
      </c>
      <c r="W155" s="205">
        <f t="shared" si="435"/>
        <v>0.25</v>
      </c>
      <c r="X155" s="245"/>
      <c r="Y155" s="248"/>
      <c r="Z155" s="248"/>
      <c r="AA155" s="248"/>
      <c r="AB155" s="251"/>
      <c r="AC155" s="784"/>
      <c r="AD155" s="1398"/>
      <c r="AE155" s="255" t="str">
        <f t="shared" si="557"/>
        <v>EQUILIBRADA</v>
      </c>
      <c r="AF155" s="264"/>
      <c r="AG155" s="264"/>
      <c r="AH155" s="264"/>
      <c r="AI155" s="1186"/>
      <c r="AJ155" s="10"/>
      <c r="AK155" s="59"/>
      <c r="AL155" s="59"/>
      <c r="AM155" s="59"/>
      <c r="AN155" s="59"/>
      <c r="AO155" s="11"/>
      <c r="AP155" s="55"/>
    </row>
    <row r="156" spans="1:42" ht="40" customHeight="1" thickBot="1" x14ac:dyDescent="0.25">
      <c r="A156" s="728"/>
      <c r="B156" s="1201"/>
      <c r="C156" s="1122"/>
      <c r="D156" s="1124"/>
      <c r="E156" s="1126"/>
      <c r="F156" s="1128"/>
      <c r="G156" s="1142"/>
      <c r="H156" s="1144"/>
      <c r="I156" s="1146"/>
      <c r="J156" s="1146"/>
      <c r="K156" s="1168"/>
      <c r="L156" s="1110"/>
      <c r="M156" s="1171"/>
      <c r="N156" s="51" t="s">
        <v>49</v>
      </c>
      <c r="O156" s="76">
        <v>0</v>
      </c>
      <c r="P156" s="76">
        <v>0</v>
      </c>
      <c r="Q156" s="76">
        <v>0</v>
      </c>
      <c r="R156" s="158">
        <v>0</v>
      </c>
      <c r="S156" s="189">
        <f t="shared" ref="S156" si="622">SUM(O156:O156)*M155</f>
        <v>0</v>
      </c>
      <c r="T156" s="190">
        <f t="shared" ref="T156" si="623">SUM(P156:P156)*M155</f>
        <v>0</v>
      </c>
      <c r="U156" s="190">
        <f t="shared" ref="U156" si="624">SUM(Q156:Q156)*M155</f>
        <v>0</v>
      </c>
      <c r="V156" s="200">
        <f t="shared" ref="V156" si="625">SUM(R156:R156)*M155</f>
        <v>0</v>
      </c>
      <c r="W156" s="204">
        <f t="shared" si="435"/>
        <v>0</v>
      </c>
      <c r="X156" s="245"/>
      <c r="Y156" s="248"/>
      <c r="Z156" s="248"/>
      <c r="AA156" s="248"/>
      <c r="AB156" s="251"/>
      <c r="AC156" s="784"/>
      <c r="AD156" s="1398"/>
      <c r="AE156" s="256"/>
      <c r="AF156" s="264"/>
      <c r="AG156" s="264"/>
      <c r="AH156" s="264"/>
      <c r="AI156" s="1186"/>
      <c r="AJ156" s="10"/>
      <c r="AK156" s="59"/>
      <c r="AL156" s="59"/>
      <c r="AM156" s="59"/>
      <c r="AN156" s="59"/>
      <c r="AO156" s="11"/>
      <c r="AP156" s="55"/>
    </row>
    <row r="157" spans="1:42" ht="40" customHeight="1" x14ac:dyDescent="0.2">
      <c r="A157" s="728"/>
      <c r="B157" s="1201"/>
      <c r="C157" s="1122"/>
      <c r="D157" s="1124"/>
      <c r="E157" s="1126"/>
      <c r="F157" s="1128"/>
      <c r="G157" s="1142"/>
      <c r="H157" s="1144"/>
      <c r="I157" s="1146"/>
      <c r="J157" s="1146"/>
      <c r="K157" s="1168"/>
      <c r="L157" s="1110" t="s">
        <v>206</v>
      </c>
      <c r="M157" s="1160">
        <v>0.25</v>
      </c>
      <c r="N157" s="53" t="s">
        <v>43</v>
      </c>
      <c r="O157" s="111">
        <v>0.25</v>
      </c>
      <c r="P157" s="111">
        <v>0.5</v>
      </c>
      <c r="Q157" s="111">
        <v>1</v>
      </c>
      <c r="R157" s="162">
        <v>1</v>
      </c>
      <c r="S157" s="192">
        <f t="shared" ref="S157" si="626">SUM(O157:O157)*M157</f>
        <v>6.25E-2</v>
      </c>
      <c r="T157" s="193">
        <f t="shared" ref="T157" si="627">SUM(P157:P157)*M157</f>
        <v>0.125</v>
      </c>
      <c r="U157" s="193">
        <f t="shared" ref="U157" si="628">SUM(Q157:Q157)*M157</f>
        <v>0.25</v>
      </c>
      <c r="V157" s="201">
        <f t="shared" ref="V157" si="629">SUM(R157:R157)*M157</f>
        <v>0.25</v>
      </c>
      <c r="W157" s="205">
        <f t="shared" si="435"/>
        <v>0.25</v>
      </c>
      <c r="X157" s="245"/>
      <c r="Y157" s="248"/>
      <c r="Z157" s="248"/>
      <c r="AA157" s="248"/>
      <c r="AB157" s="251"/>
      <c r="AC157" s="784"/>
      <c r="AD157" s="1398"/>
      <c r="AE157" s="255" t="str">
        <f t="shared" si="557"/>
        <v>PARA MEJORAR</v>
      </c>
      <c r="AF157" s="264"/>
      <c r="AG157" s="264"/>
      <c r="AH157" s="264"/>
      <c r="AI157" s="1186"/>
      <c r="AJ157" s="10"/>
      <c r="AK157" s="59"/>
      <c r="AL157" s="59"/>
      <c r="AM157" s="59"/>
      <c r="AN157" s="59"/>
      <c r="AO157" s="11"/>
      <c r="AP157" s="55"/>
    </row>
    <row r="158" spans="1:42" ht="40" customHeight="1" thickBot="1" x14ac:dyDescent="0.25">
      <c r="A158" s="728"/>
      <c r="B158" s="1201"/>
      <c r="C158" s="1122"/>
      <c r="D158" s="1124"/>
      <c r="E158" s="1126"/>
      <c r="F158" s="1128"/>
      <c r="G158" s="1142"/>
      <c r="H158" s="1144"/>
      <c r="I158" s="1146"/>
      <c r="J158" s="1146"/>
      <c r="K158" s="1168"/>
      <c r="L158" s="1110"/>
      <c r="M158" s="1171"/>
      <c r="N158" s="51" t="s">
        <v>49</v>
      </c>
      <c r="O158" s="76">
        <v>0</v>
      </c>
      <c r="P158" s="76">
        <v>0</v>
      </c>
      <c r="Q158" s="76">
        <v>0</v>
      </c>
      <c r="R158" s="158">
        <v>0</v>
      </c>
      <c r="S158" s="189">
        <f t="shared" ref="S158" si="630">SUM(O158:O158)*M157</f>
        <v>0</v>
      </c>
      <c r="T158" s="190">
        <f t="shared" ref="T158" si="631">SUM(P158:P158)*M157</f>
        <v>0</v>
      </c>
      <c r="U158" s="190">
        <f t="shared" ref="U158" si="632">SUM(Q158:Q158)*M157</f>
        <v>0</v>
      </c>
      <c r="V158" s="200">
        <f t="shared" ref="V158" si="633">SUM(R158:R158)*M157</f>
        <v>0</v>
      </c>
      <c r="W158" s="204">
        <f t="shared" si="435"/>
        <v>0</v>
      </c>
      <c r="X158" s="245"/>
      <c r="Y158" s="248"/>
      <c r="Z158" s="248"/>
      <c r="AA158" s="248"/>
      <c r="AB158" s="251"/>
      <c r="AC158" s="784"/>
      <c r="AD158" s="1398"/>
      <c r="AE158" s="256"/>
      <c r="AF158" s="264"/>
      <c r="AG158" s="264"/>
      <c r="AH158" s="264"/>
      <c r="AI158" s="1186"/>
      <c r="AJ158" s="10"/>
      <c r="AK158" s="59"/>
      <c r="AL158" s="59"/>
      <c r="AM158" s="59"/>
      <c r="AN158" s="59"/>
      <c r="AO158" s="11"/>
      <c r="AP158" s="55"/>
    </row>
    <row r="159" spans="1:42" ht="40" customHeight="1" x14ac:dyDescent="0.2">
      <c r="A159" s="728"/>
      <c r="B159" s="1201"/>
      <c r="C159" s="1122"/>
      <c r="D159" s="1124"/>
      <c r="E159" s="1126"/>
      <c r="F159" s="1128"/>
      <c r="G159" s="1142"/>
      <c r="H159" s="1144"/>
      <c r="I159" s="1146"/>
      <c r="J159" s="1146"/>
      <c r="K159" s="1168"/>
      <c r="L159" s="1110" t="s">
        <v>207</v>
      </c>
      <c r="M159" s="1160">
        <v>0.25</v>
      </c>
      <c r="N159" s="53" t="s">
        <v>43</v>
      </c>
      <c r="O159" s="111">
        <v>0.25</v>
      </c>
      <c r="P159" s="111">
        <v>0.5</v>
      </c>
      <c r="Q159" s="111">
        <v>0.75</v>
      </c>
      <c r="R159" s="162">
        <v>1</v>
      </c>
      <c r="S159" s="192">
        <f t="shared" ref="S159" si="634">SUM(O159:O159)*M159</f>
        <v>6.25E-2</v>
      </c>
      <c r="T159" s="193">
        <f t="shared" ref="T159" si="635">SUM(P159:P159)*M159</f>
        <v>0.125</v>
      </c>
      <c r="U159" s="193">
        <f t="shared" ref="U159" si="636">SUM(Q159:Q159)*M159</f>
        <v>0.1875</v>
      </c>
      <c r="V159" s="201">
        <f t="shared" ref="V159" si="637">SUM(R159:R159)*M159</f>
        <v>0.25</v>
      </c>
      <c r="W159" s="205">
        <f t="shared" si="435"/>
        <v>0.25</v>
      </c>
      <c r="X159" s="245"/>
      <c r="Y159" s="248"/>
      <c r="Z159" s="248"/>
      <c r="AA159" s="248"/>
      <c r="AB159" s="251"/>
      <c r="AC159" s="784"/>
      <c r="AD159" s="1398"/>
      <c r="AE159" s="255" t="str">
        <f t="shared" si="557"/>
        <v>PARA MEJORAR</v>
      </c>
      <c r="AF159" s="264"/>
      <c r="AG159" s="264"/>
      <c r="AH159" s="264"/>
      <c r="AI159" s="1186"/>
      <c r="AJ159" s="10"/>
      <c r="AK159" s="59"/>
      <c r="AL159" s="59"/>
      <c r="AM159" s="59"/>
      <c r="AN159" s="59"/>
      <c r="AO159" s="11"/>
      <c r="AP159" s="55"/>
    </row>
    <row r="160" spans="1:42" ht="40" customHeight="1" thickBot="1" x14ac:dyDescent="0.25">
      <c r="A160" s="728"/>
      <c r="B160" s="1201"/>
      <c r="C160" s="1122"/>
      <c r="D160" s="1124"/>
      <c r="E160" s="1126"/>
      <c r="F160" s="1128"/>
      <c r="G160" s="1142"/>
      <c r="H160" s="1144"/>
      <c r="I160" s="1146"/>
      <c r="J160" s="1146"/>
      <c r="K160" s="1168"/>
      <c r="L160" s="1111"/>
      <c r="M160" s="1161"/>
      <c r="N160" s="51" t="s">
        <v>49</v>
      </c>
      <c r="O160" s="76">
        <v>0</v>
      </c>
      <c r="P160" s="76">
        <v>0</v>
      </c>
      <c r="Q160" s="76">
        <v>0</v>
      </c>
      <c r="R160" s="158">
        <v>0</v>
      </c>
      <c r="S160" s="195">
        <f t="shared" ref="S160" si="638">SUM(O160:O160)*M159</f>
        <v>0</v>
      </c>
      <c r="T160" s="196">
        <f t="shared" ref="T160" si="639">SUM(P160:P160)*M159</f>
        <v>0</v>
      </c>
      <c r="U160" s="196">
        <f t="shared" ref="U160" si="640">SUM(Q160:Q160)*M159</f>
        <v>0</v>
      </c>
      <c r="V160" s="202">
        <f t="shared" ref="V160" si="641">SUM(R160:R160)*M159</f>
        <v>0</v>
      </c>
      <c r="W160" s="206">
        <f t="shared" si="435"/>
        <v>0</v>
      </c>
      <c r="X160" s="245"/>
      <c r="Y160" s="248"/>
      <c r="Z160" s="248"/>
      <c r="AA160" s="248"/>
      <c r="AB160" s="251"/>
      <c r="AC160" s="784"/>
      <c r="AD160" s="1397"/>
      <c r="AE160" s="256"/>
      <c r="AF160" s="265"/>
      <c r="AG160" s="264"/>
      <c r="AH160" s="264"/>
      <c r="AI160" s="1186"/>
      <c r="AJ160" s="10"/>
      <c r="AK160" s="59"/>
      <c r="AL160" s="59"/>
      <c r="AM160" s="59"/>
      <c r="AN160" s="59"/>
      <c r="AO160" s="11"/>
      <c r="AP160" s="55"/>
    </row>
    <row r="161" spans="1:42" ht="40" customHeight="1" x14ac:dyDescent="0.2">
      <c r="A161" s="728"/>
      <c r="B161" s="1202"/>
      <c r="C161" s="1139"/>
      <c r="D161" s="590"/>
      <c r="E161" s="592"/>
      <c r="F161" s="594"/>
      <c r="G161" s="596" t="s">
        <v>150</v>
      </c>
      <c r="H161" s="598">
        <v>19</v>
      </c>
      <c r="I161" s="600" t="s">
        <v>151</v>
      </c>
      <c r="J161" s="1132" t="s">
        <v>152</v>
      </c>
      <c r="K161" s="1134">
        <v>0</v>
      </c>
      <c r="L161" s="1136" t="s">
        <v>153</v>
      </c>
      <c r="M161" s="1147">
        <v>1</v>
      </c>
      <c r="N161" s="53" t="s">
        <v>43</v>
      </c>
      <c r="O161" s="120">
        <v>0</v>
      </c>
      <c r="P161" s="118">
        <v>0</v>
      </c>
      <c r="Q161" s="119">
        <v>0.5</v>
      </c>
      <c r="R161" s="168">
        <v>1</v>
      </c>
      <c r="S161" s="186">
        <f>SUM(O161:O161)*M161</f>
        <v>0</v>
      </c>
      <c r="T161" s="187">
        <f>SUM(P161:P161)*M161</f>
        <v>0</v>
      </c>
      <c r="U161" s="187">
        <f>SUM(Q161:Q161)*M161</f>
        <v>0.5</v>
      </c>
      <c r="V161" s="199">
        <f>SUM(R161:R161)*M161</f>
        <v>1</v>
      </c>
      <c r="W161" s="203">
        <f>MAX(S161:V161)</f>
        <v>1</v>
      </c>
      <c r="X161" s="319">
        <f>+S158</f>
        <v>0</v>
      </c>
      <c r="Y161" s="322">
        <f>+T158</f>
        <v>0</v>
      </c>
      <c r="Z161" s="322">
        <f>+U158</f>
        <v>0</v>
      </c>
      <c r="AA161" s="322">
        <f>+V158</f>
        <v>0</v>
      </c>
      <c r="AB161" s="325">
        <f>+W158</f>
        <v>0</v>
      </c>
      <c r="AC161" s="784"/>
      <c r="AD161" s="1396" t="s">
        <v>154</v>
      </c>
      <c r="AE161" s="255" t="str">
        <f>+IF(O162&gt;O161,"SUPERADA",IF(O162=O161,"EQUILIBRADA",IF(O162&lt;O161,"PARA MEJORAR")))</f>
        <v>EQUILIBRADA</v>
      </c>
      <c r="AF161" s="263" t="str">
        <f>IF(COUNTIF(AE161:AE162,"PARA MEJORAR")&gt;=1,"PARA MEJORAR","BIEN")</f>
        <v>BIEN</v>
      </c>
      <c r="AG161" s="263" t="str">
        <f>IF(COUNTIF(AF161:AF162,"PARA MEJORAR")&gt;=1,"PARA MEJORAR","BIEN")</f>
        <v>BIEN</v>
      </c>
      <c r="AH161" s="264"/>
      <c r="AI161" s="1186"/>
      <c r="AJ161" s="15"/>
      <c r="AK161" s="16"/>
      <c r="AL161" s="16"/>
      <c r="AM161" s="16"/>
      <c r="AN161" s="16"/>
      <c r="AO161" s="17"/>
      <c r="AP161" s="55"/>
    </row>
    <row r="162" spans="1:42" ht="40" customHeight="1" thickBot="1" x14ac:dyDescent="0.25">
      <c r="A162" s="728"/>
      <c r="B162" s="1202"/>
      <c r="C162" s="1140"/>
      <c r="D162" s="591"/>
      <c r="E162" s="593"/>
      <c r="F162" s="595"/>
      <c r="G162" s="597"/>
      <c r="H162" s="599"/>
      <c r="I162" s="601"/>
      <c r="J162" s="1133"/>
      <c r="K162" s="1135"/>
      <c r="L162" s="1137"/>
      <c r="M162" s="1148"/>
      <c r="N162" s="51" t="s">
        <v>49</v>
      </c>
      <c r="O162" s="93">
        <v>0</v>
      </c>
      <c r="P162" s="91">
        <v>0</v>
      </c>
      <c r="Q162" s="83">
        <v>0</v>
      </c>
      <c r="R162" s="169">
        <v>0</v>
      </c>
      <c r="S162" s="195">
        <f>SUM(O162:O162)*M161</f>
        <v>0</v>
      </c>
      <c r="T162" s="196">
        <f>SUM(P162:P162)*M161</f>
        <v>0</v>
      </c>
      <c r="U162" s="196">
        <f>SUM(Q162:Q162)*M161</f>
        <v>0</v>
      </c>
      <c r="V162" s="202">
        <f>SUM(R162:R162)*M161</f>
        <v>0</v>
      </c>
      <c r="W162" s="206">
        <f>MAX(S162:V162)</f>
        <v>0</v>
      </c>
      <c r="X162" s="321"/>
      <c r="Y162" s="324"/>
      <c r="Z162" s="324"/>
      <c r="AA162" s="324"/>
      <c r="AB162" s="327"/>
      <c r="AC162" s="784"/>
      <c r="AD162" s="1397"/>
      <c r="AE162" s="256"/>
      <c r="AF162" s="264"/>
      <c r="AG162" s="264"/>
      <c r="AH162" s="264"/>
      <c r="AI162" s="1186"/>
      <c r="AJ162" s="10"/>
      <c r="AK162" s="59"/>
      <c r="AL162" s="59"/>
      <c r="AM162" s="59"/>
      <c r="AN162" s="59"/>
      <c r="AO162" s="11"/>
      <c r="AP162" s="55"/>
    </row>
    <row r="163" spans="1:42" ht="40" customHeight="1" x14ac:dyDescent="0.2">
      <c r="A163" s="1093" t="s">
        <v>35</v>
      </c>
      <c r="B163" s="1095" t="s">
        <v>208</v>
      </c>
      <c r="C163" s="1046">
        <v>10</v>
      </c>
      <c r="D163" s="1048" t="s">
        <v>209</v>
      </c>
      <c r="E163" s="216">
        <v>12</v>
      </c>
      <c r="F163" s="219" t="s">
        <v>210</v>
      </c>
      <c r="G163" s="1112" t="s">
        <v>211</v>
      </c>
      <c r="H163" s="1115">
        <v>20</v>
      </c>
      <c r="I163" s="1076" t="s">
        <v>212</v>
      </c>
      <c r="J163" s="1076" t="s">
        <v>213</v>
      </c>
      <c r="K163" s="1023">
        <v>0</v>
      </c>
      <c r="L163" s="240" t="s">
        <v>214</v>
      </c>
      <c r="M163" s="1092">
        <v>0.3</v>
      </c>
      <c r="N163" s="53" t="s">
        <v>43</v>
      </c>
      <c r="O163" s="102">
        <v>0.5</v>
      </c>
      <c r="P163" s="102">
        <v>1</v>
      </c>
      <c r="Q163" s="102">
        <v>1</v>
      </c>
      <c r="R163" s="160">
        <v>1</v>
      </c>
      <c r="S163" s="186">
        <f t="shared" ref="S163" si="642">SUM(O163:O163)*M163</f>
        <v>0.15</v>
      </c>
      <c r="T163" s="187">
        <f t="shared" ref="T163" si="643">SUM(P163:P163)*M163</f>
        <v>0.3</v>
      </c>
      <c r="U163" s="187">
        <f t="shared" ref="U163" si="644">SUM(Q163:Q163)*M163</f>
        <v>0.3</v>
      </c>
      <c r="V163" s="199">
        <f t="shared" ref="V163" si="645">SUM(R163:R163)*M163</f>
        <v>0.3</v>
      </c>
      <c r="W163" s="203">
        <f t="shared" si="435"/>
        <v>0.3</v>
      </c>
      <c r="X163" s="244">
        <f>+S160+S162+S164</f>
        <v>0</v>
      </c>
      <c r="Y163" s="247">
        <f>+T160+T162+T164</f>
        <v>0</v>
      </c>
      <c r="Z163" s="247">
        <f>+U160+U162+U164</f>
        <v>0</v>
      </c>
      <c r="AA163" s="247">
        <f>+V160+V162+V164</f>
        <v>0</v>
      </c>
      <c r="AB163" s="250">
        <f>+W160+W162+W164</f>
        <v>0</v>
      </c>
      <c r="AC163" s="783" t="s">
        <v>110</v>
      </c>
      <c r="AD163" s="1084" t="s">
        <v>215</v>
      </c>
      <c r="AE163" s="255" t="str">
        <f t="shared" ref="AE163" si="646">+IF(O164&gt;O163,"SUPERADA",IF(O164=O163,"EQUILIBRADA",IF(O164&lt;O163,"PARA MEJORAR")))</f>
        <v>PARA MEJORAR</v>
      </c>
      <c r="AF163" s="257" t="str">
        <f>IF(COUNTIF(AE163:AE168,"PARA MEJORAR")&gt;=1,"PARA MEJORAR","BIEN")</f>
        <v>PARA MEJORAR</v>
      </c>
      <c r="AG163" s="263" t="str">
        <f>IF(COUNTIF(AF163:AF188,"PARA MEJORAR")&gt;=1,"PARA MEJORAR","BIEN")</f>
        <v>PARA MEJORAR</v>
      </c>
      <c r="AH163" s="1087"/>
      <c r="AI163" s="1079" t="s">
        <v>163</v>
      </c>
      <c r="AJ163" s="15"/>
      <c r="AK163" s="16"/>
      <c r="AL163" s="16"/>
      <c r="AM163" s="16"/>
      <c r="AN163" s="16"/>
      <c r="AO163" s="17"/>
      <c r="AP163" s="55"/>
    </row>
    <row r="164" spans="1:42" ht="40" customHeight="1" thickBot="1" x14ac:dyDescent="0.25">
      <c r="A164" s="1094"/>
      <c r="B164" s="1096"/>
      <c r="C164" s="1047"/>
      <c r="D164" s="1049"/>
      <c r="E164" s="217"/>
      <c r="F164" s="220"/>
      <c r="G164" s="1113"/>
      <c r="H164" s="1057"/>
      <c r="I164" s="1060"/>
      <c r="J164" s="1060"/>
      <c r="K164" s="1024"/>
      <c r="L164" s="241"/>
      <c r="M164" s="1082"/>
      <c r="N164" s="51" t="s">
        <v>49</v>
      </c>
      <c r="O164" s="76">
        <v>0</v>
      </c>
      <c r="P164" s="76">
        <v>0</v>
      </c>
      <c r="Q164" s="76">
        <v>0</v>
      </c>
      <c r="R164" s="158">
        <v>0</v>
      </c>
      <c r="S164" s="189">
        <f t="shared" ref="S164" si="647">SUM(O164:O164)*M163</f>
        <v>0</v>
      </c>
      <c r="T164" s="190">
        <f t="shared" ref="T164" si="648">SUM(P164:P164)*M163</f>
        <v>0</v>
      </c>
      <c r="U164" s="190">
        <f t="shared" ref="U164" si="649">SUM(Q164:Q164)*M163</f>
        <v>0</v>
      </c>
      <c r="V164" s="200">
        <f t="shared" ref="V164" si="650">SUM(R164:R164)*M163</f>
        <v>0</v>
      </c>
      <c r="W164" s="204">
        <f t="shared" si="435"/>
        <v>0</v>
      </c>
      <c r="X164" s="245"/>
      <c r="Y164" s="248"/>
      <c r="Z164" s="248"/>
      <c r="AA164" s="248"/>
      <c r="AB164" s="251"/>
      <c r="AC164" s="784"/>
      <c r="AD164" s="1085"/>
      <c r="AE164" s="256"/>
      <c r="AF164" s="258"/>
      <c r="AG164" s="264"/>
      <c r="AH164" s="1088"/>
      <c r="AI164" s="1080"/>
      <c r="AJ164" s="38"/>
      <c r="AK164" s="60"/>
      <c r="AL164" s="60"/>
      <c r="AM164" s="60"/>
      <c r="AN164" s="60"/>
      <c r="AO164" s="39"/>
      <c r="AP164" s="55"/>
    </row>
    <row r="165" spans="1:42" ht="40" customHeight="1" x14ac:dyDescent="0.2">
      <c r="A165" s="1094"/>
      <c r="B165" s="1096"/>
      <c r="C165" s="1047"/>
      <c r="D165" s="1049"/>
      <c r="E165" s="217"/>
      <c r="F165" s="220"/>
      <c r="G165" s="1113"/>
      <c r="H165" s="1057"/>
      <c r="I165" s="1060"/>
      <c r="J165" s="1060"/>
      <c r="K165" s="1024"/>
      <c r="L165" s="260" t="s">
        <v>216</v>
      </c>
      <c r="M165" s="1081">
        <v>0.6</v>
      </c>
      <c r="N165" s="53" t="s">
        <v>43</v>
      </c>
      <c r="O165" s="111">
        <v>0</v>
      </c>
      <c r="P165" s="111">
        <v>0.25</v>
      </c>
      <c r="Q165" s="111">
        <v>0.5</v>
      </c>
      <c r="R165" s="162">
        <v>1</v>
      </c>
      <c r="S165" s="192">
        <f t="shared" ref="S165" si="651">SUM(O165:O165)*M165</f>
        <v>0</v>
      </c>
      <c r="T165" s="193">
        <f t="shared" ref="T165" si="652">SUM(P165:P165)*M165</f>
        <v>0.15</v>
      </c>
      <c r="U165" s="193">
        <f t="shared" ref="U165" si="653">SUM(Q165:Q165)*M165</f>
        <v>0.3</v>
      </c>
      <c r="V165" s="201">
        <f t="shared" ref="V165" si="654">SUM(R165:R165)*M165</f>
        <v>0.6</v>
      </c>
      <c r="W165" s="205">
        <f t="shared" si="435"/>
        <v>0.6</v>
      </c>
      <c r="X165" s="245"/>
      <c r="Y165" s="248"/>
      <c r="Z165" s="248"/>
      <c r="AA165" s="248"/>
      <c r="AB165" s="251"/>
      <c r="AC165" s="784"/>
      <c r="AD165" s="1085"/>
      <c r="AE165" s="255" t="str">
        <f t="shared" ref="AE165" si="655">+IF(O166&gt;O165,"SUPERADA",IF(O166=O165,"EQUILIBRADA",IF(O166&lt;O165,"PARA MEJORAR")))</f>
        <v>EQUILIBRADA</v>
      </c>
      <c r="AF165" s="258"/>
      <c r="AG165" s="264"/>
      <c r="AH165" s="1088"/>
      <c r="AI165" s="1080"/>
      <c r="AJ165" s="38"/>
      <c r="AK165" s="60"/>
      <c r="AL165" s="60"/>
      <c r="AM165" s="60"/>
      <c r="AN165" s="60"/>
      <c r="AO165" s="39"/>
      <c r="AP165" s="55"/>
    </row>
    <row r="166" spans="1:42" ht="40" customHeight="1" thickBot="1" x14ac:dyDescent="0.25">
      <c r="A166" s="1094"/>
      <c r="B166" s="1096"/>
      <c r="C166" s="1047"/>
      <c r="D166" s="1049"/>
      <c r="E166" s="217"/>
      <c r="F166" s="220"/>
      <c r="G166" s="1113"/>
      <c r="H166" s="1057"/>
      <c r="I166" s="1060"/>
      <c r="J166" s="1060"/>
      <c r="K166" s="1024"/>
      <c r="L166" s="241"/>
      <c r="M166" s="1082"/>
      <c r="N166" s="51" t="s">
        <v>49</v>
      </c>
      <c r="O166" s="76">
        <v>0</v>
      </c>
      <c r="P166" s="76">
        <v>0</v>
      </c>
      <c r="Q166" s="76">
        <v>0</v>
      </c>
      <c r="R166" s="158">
        <v>0</v>
      </c>
      <c r="S166" s="189">
        <f t="shared" ref="S166" si="656">SUM(O166:O166)*M165</f>
        <v>0</v>
      </c>
      <c r="T166" s="190">
        <f t="shared" ref="T166" si="657">SUM(P166:P166)*M165</f>
        <v>0</v>
      </c>
      <c r="U166" s="190">
        <f t="shared" ref="U166" si="658">SUM(Q166:Q166)*M165</f>
        <v>0</v>
      </c>
      <c r="V166" s="200">
        <f t="shared" ref="V166" si="659">SUM(R166:R166)*M165</f>
        <v>0</v>
      </c>
      <c r="W166" s="204">
        <f t="shared" si="435"/>
        <v>0</v>
      </c>
      <c r="X166" s="245"/>
      <c r="Y166" s="248"/>
      <c r="Z166" s="248"/>
      <c r="AA166" s="248"/>
      <c r="AB166" s="251"/>
      <c r="AC166" s="784"/>
      <c r="AD166" s="1085"/>
      <c r="AE166" s="256"/>
      <c r="AF166" s="258"/>
      <c r="AG166" s="264"/>
      <c r="AH166" s="1088"/>
      <c r="AI166" s="1080"/>
      <c r="AJ166" s="38"/>
      <c r="AK166" s="60"/>
      <c r="AL166" s="60"/>
      <c r="AM166" s="60"/>
      <c r="AN166" s="60"/>
      <c r="AO166" s="39"/>
      <c r="AP166" s="55"/>
    </row>
    <row r="167" spans="1:42" ht="40" customHeight="1" x14ac:dyDescent="0.2">
      <c r="A167" s="1094"/>
      <c r="B167" s="1096"/>
      <c r="C167" s="1047"/>
      <c r="D167" s="1049"/>
      <c r="E167" s="217"/>
      <c r="F167" s="220"/>
      <c r="G167" s="1113"/>
      <c r="H167" s="1057"/>
      <c r="I167" s="1060"/>
      <c r="J167" s="1060"/>
      <c r="K167" s="1024"/>
      <c r="L167" s="260" t="s">
        <v>217</v>
      </c>
      <c r="M167" s="1081">
        <v>0.1</v>
      </c>
      <c r="N167" s="53" t="s">
        <v>43</v>
      </c>
      <c r="O167" s="111">
        <v>0</v>
      </c>
      <c r="P167" s="111">
        <v>0</v>
      </c>
      <c r="Q167" s="111">
        <v>0.5</v>
      </c>
      <c r="R167" s="162">
        <v>1</v>
      </c>
      <c r="S167" s="192">
        <f t="shared" ref="S167" si="660">SUM(O167:O167)*M167</f>
        <v>0</v>
      </c>
      <c r="T167" s="193">
        <f t="shared" ref="T167" si="661">SUM(P167:P167)*M167</f>
        <v>0</v>
      </c>
      <c r="U167" s="193">
        <f t="shared" ref="U167" si="662">SUM(Q167:Q167)*M167</f>
        <v>0.05</v>
      </c>
      <c r="V167" s="201">
        <f t="shared" ref="V167" si="663">SUM(R167:R167)*M167</f>
        <v>0.1</v>
      </c>
      <c r="W167" s="205">
        <f t="shared" si="435"/>
        <v>0.1</v>
      </c>
      <c r="X167" s="245"/>
      <c r="Y167" s="248"/>
      <c r="Z167" s="248"/>
      <c r="AA167" s="248"/>
      <c r="AB167" s="251"/>
      <c r="AC167" s="784"/>
      <c r="AD167" s="1085"/>
      <c r="AE167" s="255" t="str">
        <f t="shared" ref="AE167" si="664">+IF(O168&gt;O167,"SUPERADA",IF(O168=O167,"EQUILIBRADA",IF(O168&lt;O167,"PARA MEJORAR")))</f>
        <v>EQUILIBRADA</v>
      </c>
      <c r="AF167" s="258"/>
      <c r="AG167" s="264"/>
      <c r="AH167" s="1088"/>
      <c r="AI167" s="1080"/>
      <c r="AJ167" s="38"/>
      <c r="AK167" s="60"/>
      <c r="AL167" s="60"/>
      <c r="AM167" s="60"/>
      <c r="AN167" s="60"/>
      <c r="AO167" s="39"/>
      <c r="AP167" s="55"/>
    </row>
    <row r="168" spans="1:42" ht="40" customHeight="1" thickBot="1" x14ac:dyDescent="0.25">
      <c r="A168" s="1094"/>
      <c r="B168" s="1096"/>
      <c r="C168" s="1047"/>
      <c r="D168" s="1049"/>
      <c r="E168" s="217"/>
      <c r="F168" s="220"/>
      <c r="G168" s="1113"/>
      <c r="H168" s="1116"/>
      <c r="I168" s="1060"/>
      <c r="J168" s="1060"/>
      <c r="K168" s="1024"/>
      <c r="L168" s="261"/>
      <c r="M168" s="1083"/>
      <c r="N168" s="51" t="s">
        <v>49</v>
      </c>
      <c r="O168" s="78">
        <v>0</v>
      </c>
      <c r="P168" s="78">
        <v>0</v>
      </c>
      <c r="Q168" s="78">
        <v>0</v>
      </c>
      <c r="R168" s="159">
        <v>0</v>
      </c>
      <c r="S168" s="195">
        <f t="shared" ref="S168" si="665">SUM(O168:O168)*M167</f>
        <v>0</v>
      </c>
      <c r="T168" s="196">
        <f t="shared" ref="T168" si="666">SUM(P168:P168)*M167</f>
        <v>0</v>
      </c>
      <c r="U168" s="196">
        <f t="shared" ref="U168" si="667">SUM(Q168:Q168)*M167</f>
        <v>0</v>
      </c>
      <c r="V168" s="202">
        <f t="shared" ref="V168" si="668">SUM(R168:R168)*M167</f>
        <v>0</v>
      </c>
      <c r="W168" s="206">
        <f t="shared" si="435"/>
        <v>0</v>
      </c>
      <c r="X168" s="246"/>
      <c r="Y168" s="249"/>
      <c r="Z168" s="249"/>
      <c r="AA168" s="249"/>
      <c r="AB168" s="252"/>
      <c r="AC168" s="784"/>
      <c r="AD168" s="1086"/>
      <c r="AE168" s="256"/>
      <c r="AF168" s="259"/>
      <c r="AG168" s="264"/>
      <c r="AH168" s="1088"/>
      <c r="AI168" s="1080"/>
      <c r="AJ168" s="38"/>
      <c r="AK168" s="60"/>
      <c r="AL168" s="60"/>
      <c r="AM168" s="60"/>
      <c r="AN168" s="60"/>
      <c r="AO168" s="39"/>
      <c r="AP168" s="55"/>
    </row>
    <row r="169" spans="1:42" ht="40" customHeight="1" x14ac:dyDescent="0.2">
      <c r="A169" s="1094"/>
      <c r="B169" s="1096"/>
      <c r="C169" s="1047"/>
      <c r="D169" s="1049"/>
      <c r="E169" s="217"/>
      <c r="F169" s="220"/>
      <c r="G169" s="225" t="s">
        <v>1081</v>
      </c>
      <c r="H169" s="228">
        <v>21</v>
      </c>
      <c r="I169" s="231" t="s">
        <v>1082</v>
      </c>
      <c r="J169" s="234" t="s">
        <v>1083</v>
      </c>
      <c r="K169" s="237">
        <f>AB169</f>
        <v>0</v>
      </c>
      <c r="L169" s="240" t="s">
        <v>1084</v>
      </c>
      <c r="M169" s="242">
        <v>0.3</v>
      </c>
      <c r="N169" s="53" t="s">
        <v>43</v>
      </c>
      <c r="O169" s="101">
        <v>0.5</v>
      </c>
      <c r="P169" s="102">
        <v>1</v>
      </c>
      <c r="Q169" s="102">
        <v>1</v>
      </c>
      <c r="R169" s="160">
        <v>1</v>
      </c>
      <c r="S169" s="186">
        <f t="shared" ref="S169" si="669">SUM(O169:O169)*M169</f>
        <v>0.15</v>
      </c>
      <c r="T169" s="187">
        <f t="shared" ref="T169" si="670">SUM(P169:P169)*M169</f>
        <v>0.3</v>
      </c>
      <c r="U169" s="187">
        <f t="shared" ref="U169" si="671">SUM(Q169:Q169)*M169</f>
        <v>0.3</v>
      </c>
      <c r="V169" s="199">
        <f t="shared" ref="V169" si="672">SUM(R169:R169)*M169</f>
        <v>0.3</v>
      </c>
      <c r="W169" s="203">
        <f t="shared" si="435"/>
        <v>0.3</v>
      </c>
      <c r="X169" s="244">
        <f>+S166+S168+S170</f>
        <v>0</v>
      </c>
      <c r="Y169" s="247">
        <f>+T166+T168+T170</f>
        <v>0</v>
      </c>
      <c r="Z169" s="247">
        <f>+U166+U168+U170</f>
        <v>0</v>
      </c>
      <c r="AA169" s="247">
        <f>+V166+V168+V170</f>
        <v>0</v>
      </c>
      <c r="AB169" s="250">
        <f>+W166+W168+W170</f>
        <v>0</v>
      </c>
      <c r="AC169" s="784"/>
      <c r="AD169" s="253" t="s">
        <v>1087</v>
      </c>
      <c r="AE169" s="255" t="str">
        <f t="shared" ref="AE169" si="673">+IF(O170&gt;O169,"SUPERADA",IF(O170=O169,"EQUILIBRADA",IF(O170&lt;O169,"PARA MEJORAR")))</f>
        <v>PARA MEJORAR</v>
      </c>
      <c r="AF169" s="257" t="str">
        <f>IF(COUNTIF(AE169:AE174,"PARA MEJORAR")&gt;=1,"PARA MEJORAR","BIEN")</f>
        <v>PARA MEJORAR</v>
      </c>
      <c r="AG169" s="264"/>
      <c r="AH169" s="1088"/>
      <c r="AI169" s="1080"/>
      <c r="AJ169" s="15"/>
      <c r="AK169" s="16"/>
      <c r="AL169" s="16"/>
      <c r="AM169" s="16"/>
      <c r="AN169" s="16"/>
      <c r="AO169" s="17"/>
      <c r="AP169" s="55"/>
    </row>
    <row r="170" spans="1:42" ht="40" customHeight="1" thickBot="1" x14ac:dyDescent="0.25">
      <c r="A170" s="1094"/>
      <c r="B170" s="1096"/>
      <c r="C170" s="1047"/>
      <c r="D170" s="1049"/>
      <c r="E170" s="217"/>
      <c r="F170" s="220"/>
      <c r="G170" s="226"/>
      <c r="H170" s="229"/>
      <c r="I170" s="232"/>
      <c r="J170" s="235"/>
      <c r="K170" s="238"/>
      <c r="L170" s="241"/>
      <c r="M170" s="243"/>
      <c r="N170" s="51" t="s">
        <v>49</v>
      </c>
      <c r="O170" s="75">
        <v>0</v>
      </c>
      <c r="P170" s="76">
        <v>0</v>
      </c>
      <c r="Q170" s="76">
        <v>0</v>
      </c>
      <c r="R170" s="158">
        <v>0</v>
      </c>
      <c r="S170" s="189">
        <f t="shared" ref="S170" si="674">SUM(O170:O170)*M169</f>
        <v>0</v>
      </c>
      <c r="T170" s="190">
        <f t="shared" ref="T170" si="675">SUM(P170:P170)*M169</f>
        <v>0</v>
      </c>
      <c r="U170" s="190">
        <f t="shared" ref="U170" si="676">SUM(Q170:Q170)*M169</f>
        <v>0</v>
      </c>
      <c r="V170" s="200">
        <f t="shared" ref="V170" si="677">SUM(R170:R170)*M169</f>
        <v>0</v>
      </c>
      <c r="W170" s="204">
        <f t="shared" si="435"/>
        <v>0</v>
      </c>
      <c r="X170" s="245"/>
      <c r="Y170" s="248"/>
      <c r="Z170" s="248"/>
      <c r="AA170" s="248"/>
      <c r="AB170" s="251"/>
      <c r="AC170" s="784"/>
      <c r="AD170" s="254"/>
      <c r="AE170" s="256"/>
      <c r="AF170" s="258"/>
      <c r="AG170" s="264"/>
      <c r="AH170" s="1088"/>
      <c r="AI170" s="1080"/>
      <c r="AJ170" s="38"/>
      <c r="AK170" s="60"/>
      <c r="AL170" s="60"/>
      <c r="AM170" s="60"/>
      <c r="AN170" s="60"/>
      <c r="AO170" s="39"/>
      <c r="AP170" s="55"/>
    </row>
    <row r="171" spans="1:42" ht="40" customHeight="1" x14ac:dyDescent="0.2">
      <c r="A171" s="1094"/>
      <c r="B171" s="1096"/>
      <c r="C171" s="1047"/>
      <c r="D171" s="1049"/>
      <c r="E171" s="217"/>
      <c r="F171" s="220"/>
      <c r="G171" s="226"/>
      <c r="H171" s="229"/>
      <c r="I171" s="232"/>
      <c r="J171" s="235"/>
      <c r="K171" s="238"/>
      <c r="L171" s="260" t="s">
        <v>1085</v>
      </c>
      <c r="M171" s="243">
        <v>0.3</v>
      </c>
      <c r="N171" s="53" t="s">
        <v>43</v>
      </c>
      <c r="O171" s="116">
        <v>0</v>
      </c>
      <c r="P171" s="111">
        <v>1</v>
      </c>
      <c r="Q171" s="111">
        <v>1</v>
      </c>
      <c r="R171" s="162">
        <v>1</v>
      </c>
      <c r="S171" s="192">
        <f t="shared" ref="S171" si="678">SUM(O171:O171)*M171</f>
        <v>0</v>
      </c>
      <c r="T171" s="193">
        <f t="shared" ref="T171" si="679">SUM(P171:P171)*M171</f>
        <v>0.3</v>
      </c>
      <c r="U171" s="193">
        <f t="shared" ref="U171" si="680">SUM(Q171:Q171)*M171</f>
        <v>0.3</v>
      </c>
      <c r="V171" s="201">
        <f t="shared" ref="V171" si="681">SUM(R171:R171)*M171</f>
        <v>0.3</v>
      </c>
      <c r="W171" s="205">
        <f t="shared" si="435"/>
        <v>0.3</v>
      </c>
      <c r="X171" s="245"/>
      <c r="Y171" s="248"/>
      <c r="Z171" s="248"/>
      <c r="AA171" s="248"/>
      <c r="AB171" s="251"/>
      <c r="AC171" s="784"/>
      <c r="AD171" s="254"/>
      <c r="AE171" s="255" t="str">
        <f t="shared" ref="AE171" si="682">+IF(O172&gt;O171,"SUPERADA",IF(O172=O171,"EQUILIBRADA",IF(O172&lt;O171,"PARA MEJORAR")))</f>
        <v>EQUILIBRADA</v>
      </c>
      <c r="AF171" s="258"/>
      <c r="AG171" s="264"/>
      <c r="AH171" s="1088"/>
      <c r="AI171" s="1080"/>
      <c r="AJ171" s="38"/>
      <c r="AK171" s="60"/>
      <c r="AL171" s="60"/>
      <c r="AM171" s="60"/>
      <c r="AN171" s="60"/>
      <c r="AO171" s="39"/>
      <c r="AP171" s="55"/>
    </row>
    <row r="172" spans="1:42" ht="40" customHeight="1" thickBot="1" x14ac:dyDescent="0.25">
      <c r="A172" s="1094"/>
      <c r="B172" s="1096"/>
      <c r="C172" s="1047"/>
      <c r="D172" s="1049"/>
      <c r="E172" s="217"/>
      <c r="F172" s="220"/>
      <c r="G172" s="226"/>
      <c r="H172" s="229"/>
      <c r="I172" s="232"/>
      <c r="J172" s="235"/>
      <c r="K172" s="238"/>
      <c r="L172" s="241"/>
      <c r="M172" s="243"/>
      <c r="N172" s="51" t="s">
        <v>49</v>
      </c>
      <c r="O172" s="75">
        <v>0</v>
      </c>
      <c r="P172" s="76">
        <v>0</v>
      </c>
      <c r="Q172" s="76">
        <v>0</v>
      </c>
      <c r="R172" s="158">
        <v>0</v>
      </c>
      <c r="S172" s="189">
        <f t="shared" ref="S172" si="683">SUM(O172:O172)*M171</f>
        <v>0</v>
      </c>
      <c r="T172" s="190">
        <f t="shared" ref="T172" si="684">SUM(P172:P172)*M171</f>
        <v>0</v>
      </c>
      <c r="U172" s="190">
        <f t="shared" ref="U172" si="685">SUM(Q172:Q172)*M171</f>
        <v>0</v>
      </c>
      <c r="V172" s="200">
        <f t="shared" ref="V172" si="686">SUM(R172:R172)*M171</f>
        <v>0</v>
      </c>
      <c r="W172" s="204">
        <f t="shared" si="435"/>
        <v>0</v>
      </c>
      <c r="X172" s="245"/>
      <c r="Y172" s="248"/>
      <c r="Z172" s="248"/>
      <c r="AA172" s="248"/>
      <c r="AB172" s="251"/>
      <c r="AC172" s="784"/>
      <c r="AD172" s="254"/>
      <c r="AE172" s="256"/>
      <c r="AF172" s="258"/>
      <c r="AG172" s="264"/>
      <c r="AH172" s="1088"/>
      <c r="AI172" s="1080"/>
      <c r="AJ172" s="38"/>
      <c r="AK172" s="60"/>
      <c r="AL172" s="60"/>
      <c r="AM172" s="60"/>
      <c r="AN172" s="60"/>
      <c r="AO172" s="39"/>
      <c r="AP172" s="55"/>
    </row>
    <row r="173" spans="1:42" ht="40" customHeight="1" x14ac:dyDescent="0.2">
      <c r="A173" s="1094"/>
      <c r="B173" s="1096"/>
      <c r="C173" s="1047"/>
      <c r="D173" s="1049"/>
      <c r="E173" s="217"/>
      <c r="F173" s="220"/>
      <c r="G173" s="226"/>
      <c r="H173" s="229"/>
      <c r="I173" s="232"/>
      <c r="J173" s="235"/>
      <c r="K173" s="238"/>
      <c r="L173" s="260" t="s">
        <v>1086</v>
      </c>
      <c r="M173" s="243">
        <v>0.4</v>
      </c>
      <c r="N173" s="53" t="s">
        <v>43</v>
      </c>
      <c r="O173" s="116">
        <v>0</v>
      </c>
      <c r="P173" s="111">
        <v>0</v>
      </c>
      <c r="Q173" s="111">
        <v>0.5</v>
      </c>
      <c r="R173" s="162">
        <v>1</v>
      </c>
      <c r="S173" s="192">
        <f t="shared" ref="S173" si="687">SUM(O173:O173)*M173</f>
        <v>0</v>
      </c>
      <c r="T173" s="193">
        <f t="shared" ref="T173" si="688">SUM(P173:P173)*M173</f>
        <v>0</v>
      </c>
      <c r="U173" s="193">
        <f t="shared" ref="U173" si="689">SUM(Q173:Q173)*M173</f>
        <v>0.2</v>
      </c>
      <c r="V173" s="201">
        <f t="shared" ref="V173" si="690">SUM(R173:R173)*M173</f>
        <v>0.4</v>
      </c>
      <c r="W173" s="205">
        <f t="shared" ref="W173:W242" si="691">MAX(S173:V173)</f>
        <v>0.4</v>
      </c>
      <c r="X173" s="245"/>
      <c r="Y173" s="248"/>
      <c r="Z173" s="248"/>
      <c r="AA173" s="248"/>
      <c r="AB173" s="251"/>
      <c r="AC173" s="784"/>
      <c r="AD173" s="254"/>
      <c r="AE173" s="255" t="str">
        <f t="shared" ref="AE173" si="692">+IF(O174&gt;O173,"SUPERADA",IF(O174=O173,"EQUILIBRADA",IF(O174&lt;O173,"PARA MEJORAR")))</f>
        <v>EQUILIBRADA</v>
      </c>
      <c r="AF173" s="258"/>
      <c r="AG173" s="264"/>
      <c r="AH173" s="1088"/>
      <c r="AI173" s="1080"/>
      <c r="AJ173" s="38"/>
      <c r="AK173" s="60"/>
      <c r="AL173" s="60"/>
      <c r="AM173" s="60"/>
      <c r="AN173" s="60"/>
      <c r="AO173" s="39"/>
      <c r="AP173" s="55"/>
    </row>
    <row r="174" spans="1:42" ht="40" customHeight="1" thickBot="1" x14ac:dyDescent="0.25">
      <c r="A174" s="1094"/>
      <c r="B174" s="1096"/>
      <c r="C174" s="1047"/>
      <c r="D174" s="1049"/>
      <c r="E174" s="217"/>
      <c r="F174" s="220"/>
      <c r="G174" s="227"/>
      <c r="H174" s="230"/>
      <c r="I174" s="233"/>
      <c r="J174" s="236"/>
      <c r="K174" s="239"/>
      <c r="L174" s="261"/>
      <c r="M174" s="262"/>
      <c r="N174" s="51" t="s">
        <v>49</v>
      </c>
      <c r="O174" s="77">
        <v>0</v>
      </c>
      <c r="P174" s="78">
        <v>0</v>
      </c>
      <c r="Q174" s="78">
        <v>0</v>
      </c>
      <c r="R174" s="159">
        <v>0</v>
      </c>
      <c r="S174" s="195">
        <f t="shared" ref="S174" si="693">SUM(O174:O174)*M173</f>
        <v>0</v>
      </c>
      <c r="T174" s="196">
        <f t="shared" ref="T174" si="694">SUM(P174:P174)*M173</f>
        <v>0</v>
      </c>
      <c r="U174" s="196">
        <f t="shared" ref="U174" si="695">SUM(Q174:Q174)*M173</f>
        <v>0</v>
      </c>
      <c r="V174" s="202">
        <f t="shared" ref="V174" si="696">SUM(R174:R174)*M173</f>
        <v>0</v>
      </c>
      <c r="W174" s="206">
        <f t="shared" si="691"/>
        <v>0</v>
      </c>
      <c r="X174" s="246"/>
      <c r="Y174" s="249"/>
      <c r="Z174" s="249"/>
      <c r="AA174" s="249"/>
      <c r="AB174" s="252"/>
      <c r="AC174" s="784"/>
      <c r="AD174" s="254"/>
      <c r="AE174" s="256"/>
      <c r="AF174" s="259"/>
      <c r="AG174" s="264"/>
      <c r="AH174" s="1088"/>
      <c r="AI174" s="1080"/>
      <c r="AJ174" s="38"/>
      <c r="AK174" s="60"/>
      <c r="AL174" s="60"/>
      <c r="AM174" s="60"/>
      <c r="AN174" s="60"/>
      <c r="AO174" s="39"/>
      <c r="AP174" s="55"/>
    </row>
    <row r="175" spans="1:42" ht="40" customHeight="1" x14ac:dyDescent="0.2">
      <c r="A175" s="1094"/>
      <c r="B175" s="1096"/>
      <c r="C175" s="1047"/>
      <c r="D175" s="1049"/>
      <c r="E175" s="217"/>
      <c r="F175" s="220"/>
      <c r="G175" s="225" t="s">
        <v>218</v>
      </c>
      <c r="H175" s="228">
        <v>22</v>
      </c>
      <c r="I175" s="231" t="s">
        <v>219</v>
      </c>
      <c r="J175" s="234" t="s">
        <v>220</v>
      </c>
      <c r="K175" s="237">
        <f>AB175</f>
        <v>0</v>
      </c>
      <c r="L175" s="240" t="s">
        <v>221</v>
      </c>
      <c r="M175" s="242">
        <v>0.5</v>
      </c>
      <c r="N175" s="53" t="s">
        <v>43</v>
      </c>
      <c r="O175" s="101">
        <v>0.5</v>
      </c>
      <c r="P175" s="102">
        <v>1</v>
      </c>
      <c r="Q175" s="102">
        <v>1</v>
      </c>
      <c r="R175" s="160">
        <v>1</v>
      </c>
      <c r="S175" s="186">
        <f t="shared" ref="S175" si="697">SUM(O175:O175)*M175</f>
        <v>0.25</v>
      </c>
      <c r="T175" s="187">
        <f t="shared" ref="T175" si="698">SUM(P175:P175)*M175</f>
        <v>0.5</v>
      </c>
      <c r="U175" s="187">
        <f t="shared" ref="U175" si="699">SUM(Q175:Q175)*M175</f>
        <v>0.5</v>
      </c>
      <c r="V175" s="199">
        <f t="shared" ref="V175" si="700">SUM(R175:R175)*M175</f>
        <v>0.5</v>
      </c>
      <c r="W175" s="203">
        <f t="shared" si="691"/>
        <v>0.5</v>
      </c>
      <c r="X175" s="244">
        <f>+S172+S174+S176</f>
        <v>0</v>
      </c>
      <c r="Y175" s="247">
        <f>+T172+T174+T176</f>
        <v>0</v>
      </c>
      <c r="Z175" s="247">
        <f>+U172+U174+U176</f>
        <v>0</v>
      </c>
      <c r="AA175" s="247">
        <f>+V172+V174+V176</f>
        <v>0</v>
      </c>
      <c r="AB175" s="250">
        <f>+W172+W174+W176</f>
        <v>0</v>
      </c>
      <c r="AC175" s="784"/>
      <c r="AD175" s="253" t="s">
        <v>222</v>
      </c>
      <c r="AE175" s="255" t="str">
        <f t="shared" ref="AE175" si="701">+IF(O176&gt;O175,"SUPERADA",IF(O176=O175,"EQUILIBRADA",IF(O176&lt;O175,"PARA MEJORAR")))</f>
        <v>PARA MEJORAR</v>
      </c>
      <c r="AF175" s="257" t="str">
        <f>IF(COUNTIF(AE175:AE180,"PARA MEJORAR")&gt;=1,"PARA MEJORAR","BIEN")</f>
        <v>PARA MEJORAR</v>
      </c>
      <c r="AG175" s="264"/>
      <c r="AH175" s="1088"/>
      <c r="AI175" s="1080"/>
      <c r="AJ175" s="15"/>
      <c r="AK175" s="16"/>
      <c r="AL175" s="16"/>
      <c r="AM175" s="16"/>
      <c r="AN175" s="16"/>
      <c r="AO175" s="17"/>
      <c r="AP175" s="55"/>
    </row>
    <row r="176" spans="1:42" ht="40" customHeight="1" thickBot="1" x14ac:dyDescent="0.25">
      <c r="A176" s="1094"/>
      <c r="B176" s="1096"/>
      <c r="C176" s="1047"/>
      <c r="D176" s="1049"/>
      <c r="E176" s="217"/>
      <c r="F176" s="220"/>
      <c r="G176" s="226"/>
      <c r="H176" s="229"/>
      <c r="I176" s="232"/>
      <c r="J176" s="235"/>
      <c r="K176" s="238"/>
      <c r="L176" s="241"/>
      <c r="M176" s="243"/>
      <c r="N176" s="51" t="s">
        <v>49</v>
      </c>
      <c r="O176" s="75">
        <v>0</v>
      </c>
      <c r="P176" s="76">
        <v>0</v>
      </c>
      <c r="Q176" s="76">
        <v>0</v>
      </c>
      <c r="R176" s="158">
        <v>0</v>
      </c>
      <c r="S176" s="189">
        <f t="shared" ref="S176" si="702">SUM(O176:O176)*M175</f>
        <v>0</v>
      </c>
      <c r="T176" s="190">
        <f t="shared" ref="T176" si="703">SUM(P176:P176)*M175</f>
        <v>0</v>
      </c>
      <c r="U176" s="190">
        <f t="shared" ref="U176" si="704">SUM(Q176:Q176)*M175</f>
        <v>0</v>
      </c>
      <c r="V176" s="200">
        <f t="shared" ref="V176" si="705">SUM(R176:R176)*M175</f>
        <v>0</v>
      </c>
      <c r="W176" s="204">
        <f t="shared" si="691"/>
        <v>0</v>
      </c>
      <c r="X176" s="245"/>
      <c r="Y176" s="248"/>
      <c r="Z176" s="248"/>
      <c r="AA176" s="248"/>
      <c r="AB176" s="251"/>
      <c r="AC176" s="784"/>
      <c r="AD176" s="254"/>
      <c r="AE176" s="256"/>
      <c r="AF176" s="258"/>
      <c r="AG176" s="264"/>
      <c r="AH176" s="1088"/>
      <c r="AI176" s="1080"/>
      <c r="AJ176" s="38"/>
      <c r="AK176" s="60"/>
      <c r="AL176" s="60"/>
      <c r="AM176" s="60"/>
      <c r="AN176" s="60"/>
      <c r="AO176" s="39"/>
      <c r="AP176" s="55"/>
    </row>
    <row r="177" spans="1:42" ht="40" customHeight="1" x14ac:dyDescent="0.2">
      <c r="A177" s="1094"/>
      <c r="B177" s="1096"/>
      <c r="C177" s="1047"/>
      <c r="D177" s="1049"/>
      <c r="E177" s="217"/>
      <c r="F177" s="220"/>
      <c r="G177" s="226"/>
      <c r="H177" s="229"/>
      <c r="I177" s="232"/>
      <c r="J177" s="235"/>
      <c r="K177" s="238"/>
      <c r="L177" s="260" t="s">
        <v>223</v>
      </c>
      <c r="M177" s="243">
        <v>0.2</v>
      </c>
      <c r="N177" s="53" t="s">
        <v>43</v>
      </c>
      <c r="O177" s="116">
        <v>0</v>
      </c>
      <c r="P177" s="111">
        <v>1</v>
      </c>
      <c r="Q177" s="111">
        <v>1</v>
      </c>
      <c r="R177" s="162">
        <v>1</v>
      </c>
      <c r="S177" s="192">
        <f t="shared" ref="S177" si="706">SUM(O177:O177)*M177</f>
        <v>0</v>
      </c>
      <c r="T177" s="193">
        <f t="shared" ref="T177" si="707">SUM(P177:P177)*M177</f>
        <v>0.2</v>
      </c>
      <c r="U177" s="193">
        <f t="shared" ref="U177" si="708">SUM(Q177:Q177)*M177</f>
        <v>0.2</v>
      </c>
      <c r="V177" s="201">
        <f t="shared" ref="V177" si="709">SUM(R177:R177)*M177</f>
        <v>0.2</v>
      </c>
      <c r="W177" s="205">
        <f t="shared" si="691"/>
        <v>0.2</v>
      </c>
      <c r="X177" s="245"/>
      <c r="Y177" s="248"/>
      <c r="Z177" s="248"/>
      <c r="AA177" s="248"/>
      <c r="AB177" s="251"/>
      <c r="AC177" s="784"/>
      <c r="AD177" s="254"/>
      <c r="AE177" s="255" t="str">
        <f t="shared" ref="AE177" si="710">+IF(O178&gt;O177,"SUPERADA",IF(O178=O177,"EQUILIBRADA",IF(O178&lt;O177,"PARA MEJORAR")))</f>
        <v>EQUILIBRADA</v>
      </c>
      <c r="AF177" s="258"/>
      <c r="AG177" s="264"/>
      <c r="AH177" s="1088"/>
      <c r="AI177" s="1080"/>
      <c r="AJ177" s="38"/>
      <c r="AK177" s="60"/>
      <c r="AL177" s="60"/>
      <c r="AM177" s="60"/>
      <c r="AN177" s="60"/>
      <c r="AO177" s="39"/>
      <c r="AP177" s="55"/>
    </row>
    <row r="178" spans="1:42" ht="40" customHeight="1" thickBot="1" x14ac:dyDescent="0.25">
      <c r="A178" s="1094"/>
      <c r="B178" s="1096"/>
      <c r="C178" s="1047"/>
      <c r="D178" s="1049"/>
      <c r="E178" s="217"/>
      <c r="F178" s="220"/>
      <c r="G178" s="226"/>
      <c r="H178" s="229"/>
      <c r="I178" s="232"/>
      <c r="J178" s="235"/>
      <c r="K178" s="238"/>
      <c r="L178" s="241"/>
      <c r="M178" s="243"/>
      <c r="N178" s="51" t="s">
        <v>49</v>
      </c>
      <c r="O178" s="75">
        <v>0</v>
      </c>
      <c r="P178" s="76">
        <v>0</v>
      </c>
      <c r="Q178" s="76">
        <v>0</v>
      </c>
      <c r="R178" s="158">
        <v>0</v>
      </c>
      <c r="S178" s="189">
        <f t="shared" ref="S178" si="711">SUM(O178:O178)*M177</f>
        <v>0</v>
      </c>
      <c r="T178" s="190">
        <f t="shared" ref="T178" si="712">SUM(P178:P178)*M177</f>
        <v>0</v>
      </c>
      <c r="U178" s="190">
        <f t="shared" ref="U178" si="713">SUM(Q178:Q178)*M177</f>
        <v>0</v>
      </c>
      <c r="V178" s="200">
        <f t="shared" ref="V178" si="714">SUM(R178:R178)*M177</f>
        <v>0</v>
      </c>
      <c r="W178" s="204">
        <f t="shared" si="691"/>
        <v>0</v>
      </c>
      <c r="X178" s="245"/>
      <c r="Y178" s="248"/>
      <c r="Z178" s="248"/>
      <c r="AA178" s="248"/>
      <c r="AB178" s="251"/>
      <c r="AC178" s="784"/>
      <c r="AD178" s="254"/>
      <c r="AE178" s="256"/>
      <c r="AF178" s="258"/>
      <c r="AG178" s="264"/>
      <c r="AH178" s="1088"/>
      <c r="AI178" s="1080"/>
      <c r="AJ178" s="38"/>
      <c r="AK178" s="60"/>
      <c r="AL178" s="60"/>
      <c r="AM178" s="60"/>
      <c r="AN178" s="60"/>
      <c r="AO178" s="39"/>
      <c r="AP178" s="55"/>
    </row>
    <row r="179" spans="1:42" ht="40" customHeight="1" x14ac:dyDescent="0.2">
      <c r="A179" s="1094"/>
      <c r="B179" s="1096"/>
      <c r="C179" s="1047"/>
      <c r="D179" s="1049"/>
      <c r="E179" s="217"/>
      <c r="F179" s="220"/>
      <c r="G179" s="226"/>
      <c r="H179" s="229"/>
      <c r="I179" s="232"/>
      <c r="J179" s="235"/>
      <c r="K179" s="238"/>
      <c r="L179" s="260" t="s">
        <v>224</v>
      </c>
      <c r="M179" s="243">
        <v>0.3</v>
      </c>
      <c r="N179" s="53" t="s">
        <v>43</v>
      </c>
      <c r="O179" s="116">
        <v>0</v>
      </c>
      <c r="P179" s="111">
        <v>0</v>
      </c>
      <c r="Q179" s="111">
        <v>0.5</v>
      </c>
      <c r="R179" s="162">
        <v>1</v>
      </c>
      <c r="S179" s="192">
        <f t="shared" ref="S179" si="715">SUM(O179:O179)*M179</f>
        <v>0</v>
      </c>
      <c r="T179" s="193">
        <f t="shared" ref="T179" si="716">SUM(P179:P179)*M179</f>
        <v>0</v>
      </c>
      <c r="U179" s="193">
        <f t="shared" ref="U179" si="717">SUM(Q179:Q179)*M179</f>
        <v>0.15</v>
      </c>
      <c r="V179" s="201">
        <f t="shared" ref="V179" si="718">SUM(R179:R179)*M179</f>
        <v>0.3</v>
      </c>
      <c r="W179" s="205">
        <f t="shared" ref="W179:W180" si="719">MAX(S179:V179)</f>
        <v>0.3</v>
      </c>
      <c r="X179" s="245"/>
      <c r="Y179" s="248"/>
      <c r="Z179" s="248"/>
      <c r="AA179" s="248"/>
      <c r="AB179" s="251"/>
      <c r="AC179" s="784"/>
      <c r="AD179" s="254"/>
      <c r="AE179" s="255" t="str">
        <f t="shared" ref="AE179" si="720">+IF(O180&gt;O179,"SUPERADA",IF(O180=O179,"EQUILIBRADA",IF(O180&lt;O179,"PARA MEJORAR")))</f>
        <v>EQUILIBRADA</v>
      </c>
      <c r="AF179" s="258"/>
      <c r="AG179" s="264"/>
      <c r="AH179" s="1088"/>
      <c r="AI179" s="1080"/>
      <c r="AJ179" s="38"/>
      <c r="AK179" s="60"/>
      <c r="AL179" s="60"/>
      <c r="AM179" s="60"/>
      <c r="AN179" s="60"/>
      <c r="AO179" s="39"/>
      <c r="AP179" s="55"/>
    </row>
    <row r="180" spans="1:42" ht="40" customHeight="1" thickBot="1" x14ac:dyDescent="0.25">
      <c r="A180" s="1094"/>
      <c r="B180" s="1096"/>
      <c r="C180" s="1047"/>
      <c r="D180" s="1049"/>
      <c r="E180" s="218"/>
      <c r="F180" s="221"/>
      <c r="G180" s="227"/>
      <c r="H180" s="230"/>
      <c r="I180" s="233"/>
      <c r="J180" s="236"/>
      <c r="K180" s="239"/>
      <c r="L180" s="261"/>
      <c r="M180" s="262"/>
      <c r="N180" s="51" t="s">
        <v>49</v>
      </c>
      <c r="O180" s="77">
        <v>0</v>
      </c>
      <c r="P180" s="78">
        <v>0</v>
      </c>
      <c r="Q180" s="78">
        <v>0</v>
      </c>
      <c r="R180" s="159">
        <v>0</v>
      </c>
      <c r="S180" s="195">
        <f t="shared" ref="S180" si="721">SUM(O180:O180)*M179</f>
        <v>0</v>
      </c>
      <c r="T180" s="196">
        <f t="shared" ref="T180" si="722">SUM(P180:P180)*M179</f>
        <v>0</v>
      </c>
      <c r="U180" s="196">
        <f t="shared" ref="U180" si="723">SUM(Q180:Q180)*M179</f>
        <v>0</v>
      </c>
      <c r="V180" s="202">
        <f t="shared" ref="V180" si="724">SUM(R180:R180)*M179</f>
        <v>0</v>
      </c>
      <c r="W180" s="206">
        <f t="shared" si="719"/>
        <v>0</v>
      </c>
      <c r="X180" s="246"/>
      <c r="Y180" s="249"/>
      <c r="Z180" s="249"/>
      <c r="AA180" s="249"/>
      <c r="AB180" s="252"/>
      <c r="AC180" s="784"/>
      <c r="AD180" s="254"/>
      <c r="AE180" s="256"/>
      <c r="AF180" s="259"/>
      <c r="AG180" s="264"/>
      <c r="AH180" s="1088"/>
      <c r="AI180" s="1080"/>
      <c r="AJ180" s="38"/>
      <c r="AK180" s="60"/>
      <c r="AL180" s="60"/>
      <c r="AM180" s="60"/>
      <c r="AN180" s="60"/>
      <c r="AO180" s="39"/>
      <c r="AP180" s="55"/>
    </row>
    <row r="181" spans="1:42" ht="40" customHeight="1" x14ac:dyDescent="0.2">
      <c r="A181" s="1094"/>
      <c r="B181" s="1096"/>
      <c r="C181" s="1047"/>
      <c r="D181" s="1049"/>
      <c r="E181" s="1036">
        <v>13</v>
      </c>
      <c r="F181" s="1048" t="s">
        <v>225</v>
      </c>
      <c r="G181" s="1112" t="s">
        <v>226</v>
      </c>
      <c r="H181" s="1115">
        <v>23</v>
      </c>
      <c r="I181" s="1076" t="s">
        <v>227</v>
      </c>
      <c r="J181" s="1076" t="s">
        <v>220</v>
      </c>
      <c r="K181" s="1023">
        <f>AB181</f>
        <v>0</v>
      </c>
      <c r="L181" s="1025" t="s">
        <v>228</v>
      </c>
      <c r="M181" s="1027">
        <v>0.3</v>
      </c>
      <c r="N181" s="53" t="s">
        <v>43</v>
      </c>
      <c r="O181" s="101">
        <v>1</v>
      </c>
      <c r="P181" s="102">
        <v>1</v>
      </c>
      <c r="Q181" s="102">
        <v>1</v>
      </c>
      <c r="R181" s="160">
        <v>1</v>
      </c>
      <c r="S181" s="186">
        <f t="shared" ref="S181" si="725">SUM(O181:O181)*M181</f>
        <v>0.3</v>
      </c>
      <c r="T181" s="187">
        <f t="shared" ref="T181" si="726">SUM(P181:P181)*M181</f>
        <v>0.3</v>
      </c>
      <c r="U181" s="187">
        <f t="shared" ref="U181" si="727">SUM(Q181:Q181)*M181</f>
        <v>0.3</v>
      </c>
      <c r="V181" s="199">
        <f t="shared" ref="V181" si="728">SUM(R181:R181)*M181</f>
        <v>0.3</v>
      </c>
      <c r="W181" s="203">
        <f t="shared" si="691"/>
        <v>0.3</v>
      </c>
      <c r="X181" s="244">
        <f>+S172+S174+S182+S184</f>
        <v>0</v>
      </c>
      <c r="Y181" s="247">
        <f>+T172+T174+T182+T184</f>
        <v>0</v>
      </c>
      <c r="Z181" s="247">
        <f>+U172+U174+U182+U184</f>
        <v>0</v>
      </c>
      <c r="AA181" s="247">
        <f>+V172+V174+V182+V184</f>
        <v>0</v>
      </c>
      <c r="AB181" s="250">
        <f>+W172+W174+W182+W184</f>
        <v>0</v>
      </c>
      <c r="AC181" s="784"/>
      <c r="AD181" s="253" t="s">
        <v>215</v>
      </c>
      <c r="AE181" s="255" t="str">
        <f t="shared" ref="AE181" si="729">+IF(O182&gt;O181,"SUPERADA",IF(O182=O181,"EQUILIBRADA",IF(O182&lt;O181,"PARA MEJORAR")))</f>
        <v>PARA MEJORAR</v>
      </c>
      <c r="AF181" s="1065" t="str">
        <f>IF(COUNTIF(AE181:AE188,"PARA MEJORAR")&gt;=1,"PARA MEJORAR","BIEN")</f>
        <v>PARA MEJORAR</v>
      </c>
      <c r="AG181" s="264"/>
      <c r="AH181" s="1088"/>
      <c r="AI181" s="1080"/>
      <c r="AJ181" s="15"/>
      <c r="AK181" s="16"/>
      <c r="AL181" s="16"/>
      <c r="AM181" s="16"/>
      <c r="AN181" s="16"/>
      <c r="AO181" s="17"/>
      <c r="AP181" s="55"/>
    </row>
    <row r="182" spans="1:42" ht="40" customHeight="1" thickBot="1" x14ac:dyDescent="0.25">
      <c r="A182" s="1094"/>
      <c r="B182" s="1096"/>
      <c r="C182" s="1047"/>
      <c r="D182" s="1049"/>
      <c r="E182" s="1037"/>
      <c r="F182" s="1049"/>
      <c r="G182" s="1113"/>
      <c r="H182" s="1057"/>
      <c r="I182" s="1060"/>
      <c r="J182" s="1060"/>
      <c r="K182" s="1024"/>
      <c r="L182" s="1045"/>
      <c r="M182" s="1028"/>
      <c r="N182" s="51" t="s">
        <v>49</v>
      </c>
      <c r="O182" s="75">
        <v>0</v>
      </c>
      <c r="P182" s="76">
        <v>0</v>
      </c>
      <c r="Q182" s="76">
        <v>0</v>
      </c>
      <c r="R182" s="158">
        <v>0</v>
      </c>
      <c r="S182" s="189">
        <f t="shared" ref="S182" si="730">SUM(O182:O182)*M181</f>
        <v>0</v>
      </c>
      <c r="T182" s="190">
        <f t="shared" ref="T182" si="731">SUM(P182:P182)*M181</f>
        <v>0</v>
      </c>
      <c r="U182" s="190">
        <f t="shared" ref="U182" si="732">SUM(Q182:Q182)*M181</f>
        <v>0</v>
      </c>
      <c r="V182" s="200">
        <f t="shared" ref="V182" si="733">SUM(R182:R182)*M181</f>
        <v>0</v>
      </c>
      <c r="W182" s="204">
        <f t="shared" si="691"/>
        <v>0</v>
      </c>
      <c r="X182" s="245"/>
      <c r="Y182" s="248"/>
      <c r="Z182" s="248"/>
      <c r="AA182" s="248"/>
      <c r="AB182" s="251"/>
      <c r="AC182" s="784"/>
      <c r="AD182" s="254"/>
      <c r="AE182" s="256"/>
      <c r="AF182" s="1066"/>
      <c r="AG182" s="264"/>
      <c r="AH182" s="1088"/>
      <c r="AI182" s="1080"/>
      <c r="AJ182" s="38"/>
      <c r="AK182" s="60"/>
      <c r="AL182" s="60"/>
      <c r="AM182" s="60"/>
      <c r="AN182" s="60"/>
      <c r="AO182" s="39"/>
      <c r="AP182" s="55"/>
    </row>
    <row r="183" spans="1:42" ht="40" customHeight="1" x14ac:dyDescent="0.2">
      <c r="A183" s="1094"/>
      <c r="B183" s="1096"/>
      <c r="C183" s="1047"/>
      <c r="D183" s="1049"/>
      <c r="E183" s="1037"/>
      <c r="F183" s="1049"/>
      <c r="G183" s="1113"/>
      <c r="H183" s="1057"/>
      <c r="I183" s="1060"/>
      <c r="J183" s="1060"/>
      <c r="K183" s="1024"/>
      <c r="L183" s="1029" t="s">
        <v>229</v>
      </c>
      <c r="M183" s="1030">
        <v>0.3</v>
      </c>
      <c r="N183" s="53" t="s">
        <v>43</v>
      </c>
      <c r="O183" s="116">
        <v>0</v>
      </c>
      <c r="P183" s="111">
        <v>1</v>
      </c>
      <c r="Q183" s="111">
        <v>1</v>
      </c>
      <c r="R183" s="162">
        <v>1</v>
      </c>
      <c r="S183" s="192">
        <f t="shared" ref="S183" si="734">SUM(O183:O183)*M183</f>
        <v>0</v>
      </c>
      <c r="T183" s="193">
        <f t="shared" ref="T183" si="735">SUM(P183:P183)*M183</f>
        <v>0.3</v>
      </c>
      <c r="U183" s="193">
        <f t="shared" ref="U183" si="736">SUM(Q183:Q183)*M183</f>
        <v>0.3</v>
      </c>
      <c r="V183" s="201">
        <f t="shared" ref="V183" si="737">SUM(R183:R183)*M183</f>
        <v>0.3</v>
      </c>
      <c r="W183" s="205">
        <f t="shared" si="691"/>
        <v>0.3</v>
      </c>
      <c r="X183" s="245"/>
      <c r="Y183" s="248"/>
      <c r="Z183" s="248"/>
      <c r="AA183" s="248"/>
      <c r="AB183" s="251"/>
      <c r="AC183" s="784"/>
      <c r="AD183" s="254"/>
      <c r="AE183" s="255" t="str">
        <f t="shared" ref="AE183" si="738">+IF(O184&gt;O183,"SUPERADA",IF(O184=O183,"EQUILIBRADA",IF(O184&lt;O183,"PARA MEJORAR")))</f>
        <v>EQUILIBRADA</v>
      </c>
      <c r="AF183" s="1066"/>
      <c r="AG183" s="264"/>
      <c r="AH183" s="1088"/>
      <c r="AI183" s="1080"/>
      <c r="AJ183" s="38"/>
      <c r="AK183" s="60"/>
      <c r="AL183" s="60"/>
      <c r="AM183" s="60"/>
      <c r="AN183" s="60"/>
      <c r="AO183" s="39"/>
      <c r="AP183" s="55"/>
    </row>
    <row r="184" spans="1:42" ht="40" customHeight="1" thickBot="1" x14ac:dyDescent="0.25">
      <c r="A184" s="1094"/>
      <c r="B184" s="1096"/>
      <c r="C184" s="1047"/>
      <c r="D184" s="1049"/>
      <c r="E184" s="1037"/>
      <c r="F184" s="1049"/>
      <c r="G184" s="1113"/>
      <c r="H184" s="1057"/>
      <c r="I184" s="1060"/>
      <c r="J184" s="1060"/>
      <c r="K184" s="1024"/>
      <c r="L184" s="1045"/>
      <c r="M184" s="1028"/>
      <c r="N184" s="51" t="s">
        <v>49</v>
      </c>
      <c r="O184" s="75">
        <v>0</v>
      </c>
      <c r="P184" s="76">
        <v>0</v>
      </c>
      <c r="Q184" s="76">
        <v>0</v>
      </c>
      <c r="R184" s="158">
        <v>0</v>
      </c>
      <c r="S184" s="189">
        <f t="shared" ref="S184" si="739">SUM(O184:O184)*M183</f>
        <v>0</v>
      </c>
      <c r="T184" s="190">
        <f t="shared" ref="T184" si="740">SUM(P184:P184)*M183</f>
        <v>0</v>
      </c>
      <c r="U184" s="190">
        <f t="shared" ref="U184" si="741">SUM(Q184:Q184)*M183</f>
        <v>0</v>
      </c>
      <c r="V184" s="200">
        <f t="shared" ref="V184" si="742">SUM(R184:R184)*M183</f>
        <v>0</v>
      </c>
      <c r="W184" s="204">
        <f t="shared" si="691"/>
        <v>0</v>
      </c>
      <c r="X184" s="245"/>
      <c r="Y184" s="248"/>
      <c r="Z184" s="248"/>
      <c r="AA184" s="248"/>
      <c r="AB184" s="251"/>
      <c r="AC184" s="784"/>
      <c r="AD184" s="254"/>
      <c r="AE184" s="256"/>
      <c r="AF184" s="1066"/>
      <c r="AG184" s="264"/>
      <c r="AH184" s="1088"/>
      <c r="AI184" s="1080"/>
      <c r="AJ184" s="38"/>
      <c r="AK184" s="60"/>
      <c r="AL184" s="60"/>
      <c r="AM184" s="60"/>
      <c r="AN184" s="60"/>
      <c r="AO184" s="39"/>
      <c r="AP184" s="55"/>
    </row>
    <row r="185" spans="1:42" ht="40" customHeight="1" x14ac:dyDescent="0.2">
      <c r="A185" s="1094"/>
      <c r="B185" s="1096"/>
      <c r="C185" s="1047"/>
      <c r="D185" s="1049"/>
      <c r="E185" s="1037"/>
      <c r="F185" s="1049"/>
      <c r="G185" s="1113"/>
      <c r="H185" s="1057"/>
      <c r="I185" s="1060"/>
      <c r="J185" s="1060"/>
      <c r="K185" s="1024"/>
      <c r="L185" s="1031" t="s">
        <v>230</v>
      </c>
      <c r="M185" s="1030">
        <v>0.3</v>
      </c>
      <c r="N185" s="53" t="s">
        <v>43</v>
      </c>
      <c r="O185" s="116">
        <v>0</v>
      </c>
      <c r="P185" s="111">
        <v>1</v>
      </c>
      <c r="Q185" s="111">
        <v>1</v>
      </c>
      <c r="R185" s="162">
        <v>1</v>
      </c>
      <c r="S185" s="192">
        <f t="shared" ref="S185" si="743">SUM(O185:O185)*M185</f>
        <v>0</v>
      </c>
      <c r="T185" s="193">
        <f t="shared" ref="T185" si="744">SUM(P185:P185)*M185</f>
        <v>0.3</v>
      </c>
      <c r="U185" s="193">
        <f t="shared" ref="U185" si="745">SUM(Q185:Q185)*M185</f>
        <v>0.3</v>
      </c>
      <c r="V185" s="201">
        <f t="shared" ref="V185" si="746">SUM(R185:R185)*M185</f>
        <v>0.3</v>
      </c>
      <c r="W185" s="205">
        <f t="shared" si="691"/>
        <v>0.3</v>
      </c>
      <c r="X185" s="245"/>
      <c r="Y185" s="248"/>
      <c r="Z185" s="248"/>
      <c r="AA185" s="248"/>
      <c r="AB185" s="251"/>
      <c r="AC185" s="784"/>
      <c r="AD185" s="254"/>
      <c r="AE185" s="255" t="str">
        <f t="shared" ref="AE185" si="747">+IF(O186&gt;O185,"SUPERADA",IF(O186=O185,"EQUILIBRADA",IF(O186&lt;O185,"PARA MEJORAR")))</f>
        <v>EQUILIBRADA</v>
      </c>
      <c r="AF185" s="1066"/>
      <c r="AG185" s="264"/>
      <c r="AH185" s="1088"/>
      <c r="AI185" s="1080"/>
      <c r="AJ185" s="38"/>
      <c r="AK185" s="60"/>
      <c r="AL185" s="60"/>
      <c r="AM185" s="60"/>
      <c r="AN185" s="60"/>
      <c r="AO185" s="39"/>
      <c r="AP185" s="55"/>
    </row>
    <row r="186" spans="1:42" ht="40" customHeight="1" thickBot="1" x14ac:dyDescent="0.25">
      <c r="A186" s="1094"/>
      <c r="B186" s="1096"/>
      <c r="C186" s="1047"/>
      <c r="D186" s="1049"/>
      <c r="E186" s="1037"/>
      <c r="F186" s="1049"/>
      <c r="G186" s="1113"/>
      <c r="H186" s="1057"/>
      <c r="I186" s="1060"/>
      <c r="J186" s="1060"/>
      <c r="K186" s="1024"/>
      <c r="L186" s="1045"/>
      <c r="M186" s="1028"/>
      <c r="N186" s="51" t="s">
        <v>49</v>
      </c>
      <c r="O186" s="75">
        <v>0</v>
      </c>
      <c r="P186" s="76">
        <v>0</v>
      </c>
      <c r="Q186" s="76">
        <v>0</v>
      </c>
      <c r="R186" s="158">
        <v>0</v>
      </c>
      <c r="S186" s="189">
        <f t="shared" ref="S186" si="748">SUM(O186:O186)*M185</f>
        <v>0</v>
      </c>
      <c r="T186" s="190">
        <f t="shared" ref="T186" si="749">SUM(P186:P186)*M185</f>
        <v>0</v>
      </c>
      <c r="U186" s="190">
        <f t="shared" ref="U186" si="750">SUM(Q186:Q186)*M185</f>
        <v>0</v>
      </c>
      <c r="V186" s="200">
        <f t="shared" ref="V186" si="751">SUM(R186:R186)*M185</f>
        <v>0</v>
      </c>
      <c r="W186" s="204">
        <f t="shared" si="691"/>
        <v>0</v>
      </c>
      <c r="X186" s="245"/>
      <c r="Y186" s="248"/>
      <c r="Z186" s="248"/>
      <c r="AA186" s="248"/>
      <c r="AB186" s="251"/>
      <c r="AC186" s="784"/>
      <c r="AD186" s="254"/>
      <c r="AE186" s="256"/>
      <c r="AF186" s="1066"/>
      <c r="AG186" s="264"/>
      <c r="AH186" s="1088"/>
      <c r="AI186" s="1080"/>
      <c r="AJ186" s="38"/>
      <c r="AK186" s="60"/>
      <c r="AL186" s="60"/>
      <c r="AM186" s="60"/>
      <c r="AN186" s="60"/>
      <c r="AO186" s="39"/>
      <c r="AP186" s="55"/>
    </row>
    <row r="187" spans="1:42" ht="40" customHeight="1" x14ac:dyDescent="0.2">
      <c r="A187" s="1094"/>
      <c r="B187" s="1096"/>
      <c r="C187" s="1047"/>
      <c r="D187" s="1049"/>
      <c r="E187" s="1037"/>
      <c r="F187" s="1049"/>
      <c r="G187" s="1113"/>
      <c r="H187" s="1057"/>
      <c r="I187" s="1060"/>
      <c r="J187" s="1060"/>
      <c r="K187" s="1024"/>
      <c r="L187" s="1029" t="s">
        <v>231</v>
      </c>
      <c r="M187" s="1030">
        <v>0.1</v>
      </c>
      <c r="N187" s="53" t="s">
        <v>43</v>
      </c>
      <c r="O187" s="116">
        <v>0</v>
      </c>
      <c r="P187" s="111">
        <v>0</v>
      </c>
      <c r="Q187" s="111">
        <v>1</v>
      </c>
      <c r="R187" s="162">
        <v>1</v>
      </c>
      <c r="S187" s="192">
        <f t="shared" ref="S187" si="752">SUM(O187:O187)*M187</f>
        <v>0</v>
      </c>
      <c r="T187" s="193">
        <f t="shared" ref="T187" si="753">SUM(P187:P187)*M187</f>
        <v>0</v>
      </c>
      <c r="U187" s="193">
        <f t="shared" ref="U187" si="754">SUM(Q187:Q187)*M187</f>
        <v>0.1</v>
      </c>
      <c r="V187" s="201">
        <f t="shared" ref="V187" si="755">SUM(R187:R187)*M187</f>
        <v>0.1</v>
      </c>
      <c r="W187" s="205">
        <f t="shared" si="691"/>
        <v>0.1</v>
      </c>
      <c r="X187" s="245"/>
      <c r="Y187" s="248"/>
      <c r="Z187" s="248"/>
      <c r="AA187" s="248"/>
      <c r="AB187" s="251"/>
      <c r="AC187" s="784"/>
      <c r="AD187" s="254"/>
      <c r="AE187" s="255" t="str">
        <f t="shared" ref="AE187" si="756">+IF(O188&gt;O187,"SUPERADA",IF(O188=O187,"EQUILIBRADA",IF(O188&lt;O187,"PARA MEJORAR")))</f>
        <v>EQUILIBRADA</v>
      </c>
      <c r="AF187" s="1066"/>
      <c r="AG187" s="264"/>
      <c r="AH187" s="1088"/>
      <c r="AI187" s="1080"/>
      <c r="AJ187" s="38"/>
      <c r="AK187" s="60"/>
      <c r="AL187" s="60"/>
      <c r="AM187" s="60"/>
      <c r="AN187" s="60"/>
      <c r="AO187" s="39"/>
      <c r="AP187" s="55"/>
    </row>
    <row r="188" spans="1:42" ht="40" customHeight="1" thickBot="1" x14ac:dyDescent="0.25">
      <c r="A188" s="1094"/>
      <c r="B188" s="1096"/>
      <c r="C188" s="1098"/>
      <c r="D188" s="1099"/>
      <c r="E188" s="1038"/>
      <c r="F188" s="1099"/>
      <c r="G188" s="1114"/>
      <c r="H188" s="1116"/>
      <c r="I188" s="1077"/>
      <c r="J188" s="1077"/>
      <c r="K188" s="1078"/>
      <c r="L188" s="1072"/>
      <c r="M188" s="1073"/>
      <c r="N188" s="51" t="s">
        <v>49</v>
      </c>
      <c r="O188" s="94">
        <v>0</v>
      </c>
      <c r="P188" s="92">
        <v>0</v>
      </c>
      <c r="Q188" s="92">
        <v>0</v>
      </c>
      <c r="R188" s="170">
        <v>0</v>
      </c>
      <c r="S188" s="195">
        <f t="shared" ref="S188" si="757">SUM(O188:O188)*M187</f>
        <v>0</v>
      </c>
      <c r="T188" s="196">
        <f t="shared" ref="T188" si="758">SUM(P188:P188)*M187</f>
        <v>0</v>
      </c>
      <c r="U188" s="196">
        <f t="shared" ref="U188" si="759">SUM(Q188:Q188)*M187</f>
        <v>0</v>
      </c>
      <c r="V188" s="202">
        <f t="shared" ref="V188" si="760">SUM(R188:R188)*M187</f>
        <v>0</v>
      </c>
      <c r="W188" s="206">
        <f t="shared" si="691"/>
        <v>0</v>
      </c>
      <c r="X188" s="246"/>
      <c r="Y188" s="249"/>
      <c r="Z188" s="249"/>
      <c r="AA188" s="249"/>
      <c r="AB188" s="252"/>
      <c r="AC188" s="784"/>
      <c r="AD188" s="1074"/>
      <c r="AE188" s="256"/>
      <c r="AF188" s="1075"/>
      <c r="AG188" s="265"/>
      <c r="AH188" s="1088"/>
      <c r="AI188" s="1080"/>
      <c r="AJ188" s="38"/>
      <c r="AK188" s="60"/>
      <c r="AL188" s="60"/>
      <c r="AM188" s="60"/>
      <c r="AN188" s="60"/>
      <c r="AO188" s="39"/>
      <c r="AP188" s="55"/>
    </row>
    <row r="189" spans="1:42" ht="40" customHeight="1" x14ac:dyDescent="0.2">
      <c r="A189" s="1094"/>
      <c r="B189" s="1096"/>
      <c r="C189" s="1046">
        <v>11</v>
      </c>
      <c r="D189" s="1048" t="s">
        <v>232</v>
      </c>
      <c r="E189" s="1036">
        <v>14</v>
      </c>
      <c r="F189" s="1040" t="s">
        <v>233</v>
      </c>
      <c r="G189" s="1129" t="s">
        <v>234</v>
      </c>
      <c r="H189" s="1057">
        <v>24</v>
      </c>
      <c r="I189" s="1060" t="s">
        <v>235</v>
      </c>
      <c r="J189" s="1060" t="s">
        <v>236</v>
      </c>
      <c r="K189" s="1024">
        <f>AB189</f>
        <v>0</v>
      </c>
      <c r="L189" s="1031" t="s">
        <v>237</v>
      </c>
      <c r="M189" s="1032">
        <v>0.5</v>
      </c>
      <c r="N189" s="53" t="s">
        <v>43</v>
      </c>
      <c r="O189" s="121">
        <v>0.25</v>
      </c>
      <c r="P189" s="122">
        <v>0.5</v>
      </c>
      <c r="Q189" s="122">
        <v>0.75</v>
      </c>
      <c r="R189" s="171">
        <v>1</v>
      </c>
      <c r="S189" s="186">
        <f t="shared" ref="S189" si="761">SUM(O189:O189)*M189</f>
        <v>0.125</v>
      </c>
      <c r="T189" s="187">
        <f t="shared" ref="T189" si="762">SUM(P189:P189)*M189</f>
        <v>0.25</v>
      </c>
      <c r="U189" s="187">
        <f t="shared" ref="U189" si="763">SUM(Q189:Q189)*M189</f>
        <v>0.375</v>
      </c>
      <c r="V189" s="199">
        <f t="shared" ref="V189" si="764">SUM(R189:R189)*M189</f>
        <v>0.5</v>
      </c>
      <c r="W189" s="203">
        <f t="shared" si="691"/>
        <v>0.5</v>
      </c>
      <c r="X189" s="1067">
        <f>+S186+S188+S190</f>
        <v>0</v>
      </c>
      <c r="Y189" s="1062">
        <f>+T186+T188+T190</f>
        <v>0</v>
      </c>
      <c r="Z189" s="1062">
        <f>+U186+U188+U190</f>
        <v>0</v>
      </c>
      <c r="AA189" s="1062">
        <f>+V186+V188+V190</f>
        <v>0</v>
      </c>
      <c r="AB189" s="250">
        <f>+W186+W188+W190</f>
        <v>0</v>
      </c>
      <c r="AC189" s="784"/>
      <c r="AD189" s="253" t="s">
        <v>1050</v>
      </c>
      <c r="AE189" s="255" t="str">
        <f t="shared" ref="AE189" si="765">+IF(O190&gt;O189,"SUPERADA",IF(O190=O189,"EQUILIBRADA",IF(O190&lt;O189,"PARA MEJORAR")))</f>
        <v>PARA MEJORAR</v>
      </c>
      <c r="AF189" s="1065" t="str">
        <f>IF(COUNTIF(AE189:AE194,"PARA MEJORAR")&gt;=1,"PARA MEJORAR","BIEN")</f>
        <v>PARA MEJORAR</v>
      </c>
      <c r="AG189" s="263" t="str">
        <f>IF(COUNTIF(AF189:AF194,"PARA MEJORAR")&gt;=1,"PARA MEJORAR","BIEN")</f>
        <v>PARA MEJORAR</v>
      </c>
      <c r="AH189" s="1088"/>
      <c r="AI189" s="1080"/>
      <c r="AJ189" s="15"/>
      <c r="AK189" s="16"/>
      <c r="AL189" s="16"/>
      <c r="AM189" s="16"/>
      <c r="AN189" s="16"/>
      <c r="AO189" s="17"/>
      <c r="AP189" s="55"/>
    </row>
    <row r="190" spans="1:42" ht="40" customHeight="1" thickBot="1" x14ac:dyDescent="0.25">
      <c r="A190" s="1094"/>
      <c r="B190" s="1096"/>
      <c r="C190" s="1047"/>
      <c r="D190" s="1049"/>
      <c r="E190" s="1037"/>
      <c r="F190" s="1040"/>
      <c r="G190" s="1129"/>
      <c r="H190" s="1057"/>
      <c r="I190" s="1060"/>
      <c r="J190" s="1060"/>
      <c r="K190" s="1024"/>
      <c r="L190" s="1045"/>
      <c r="M190" s="1028"/>
      <c r="N190" s="51" t="s">
        <v>49</v>
      </c>
      <c r="O190" s="75">
        <v>0</v>
      </c>
      <c r="P190" s="76">
        <v>0</v>
      </c>
      <c r="Q190" s="76">
        <v>0</v>
      </c>
      <c r="R190" s="158">
        <v>0</v>
      </c>
      <c r="S190" s="189">
        <f t="shared" ref="S190" si="766">SUM(O190:O190)*M189</f>
        <v>0</v>
      </c>
      <c r="T190" s="190">
        <f t="shared" ref="T190" si="767">SUM(P190:P190)*M189</f>
        <v>0</v>
      </c>
      <c r="U190" s="190">
        <f t="shared" ref="U190" si="768">SUM(Q190:Q190)*M189</f>
        <v>0</v>
      </c>
      <c r="V190" s="200">
        <f t="shared" ref="V190" si="769">SUM(R190:R190)*M189</f>
        <v>0</v>
      </c>
      <c r="W190" s="204">
        <f t="shared" si="691"/>
        <v>0</v>
      </c>
      <c r="X190" s="1068"/>
      <c r="Y190" s="1063"/>
      <c r="Z190" s="1063"/>
      <c r="AA190" s="1063"/>
      <c r="AB190" s="251"/>
      <c r="AC190" s="784"/>
      <c r="AD190" s="254"/>
      <c r="AE190" s="256"/>
      <c r="AF190" s="1066"/>
      <c r="AG190" s="264"/>
      <c r="AH190" s="1088"/>
      <c r="AI190" s="1080"/>
      <c r="AJ190" s="38"/>
      <c r="AK190" s="60"/>
      <c r="AL190" s="60"/>
      <c r="AM190" s="60"/>
      <c r="AN190" s="60"/>
      <c r="AO190" s="39"/>
      <c r="AP190" s="55"/>
    </row>
    <row r="191" spans="1:42" ht="40" customHeight="1" x14ac:dyDescent="0.2">
      <c r="A191" s="1094"/>
      <c r="B191" s="1096"/>
      <c r="C191" s="1047"/>
      <c r="D191" s="1049"/>
      <c r="E191" s="1037"/>
      <c r="F191" s="1040"/>
      <c r="G191" s="1129"/>
      <c r="H191" s="1057"/>
      <c r="I191" s="1060"/>
      <c r="J191" s="1060"/>
      <c r="K191" s="1024"/>
      <c r="L191" s="1029" t="s">
        <v>238</v>
      </c>
      <c r="M191" s="1030">
        <v>0.25</v>
      </c>
      <c r="N191" s="53" t="s">
        <v>43</v>
      </c>
      <c r="O191" s="116">
        <v>0.25</v>
      </c>
      <c r="P191" s="111">
        <v>0.5</v>
      </c>
      <c r="Q191" s="111">
        <v>0.75</v>
      </c>
      <c r="R191" s="162">
        <v>1</v>
      </c>
      <c r="S191" s="192">
        <f t="shared" ref="S191" si="770">SUM(O191:O191)*M191</f>
        <v>6.25E-2</v>
      </c>
      <c r="T191" s="193">
        <f t="shared" ref="T191" si="771">SUM(P191:P191)*M191</f>
        <v>0.125</v>
      </c>
      <c r="U191" s="193">
        <f t="shared" ref="U191" si="772">SUM(Q191:Q191)*M191</f>
        <v>0.1875</v>
      </c>
      <c r="V191" s="201">
        <f t="shared" ref="V191" si="773">SUM(R191:R191)*M191</f>
        <v>0.25</v>
      </c>
      <c r="W191" s="205">
        <f t="shared" si="691"/>
        <v>0.25</v>
      </c>
      <c r="X191" s="1068"/>
      <c r="Y191" s="1063"/>
      <c r="Z191" s="1063"/>
      <c r="AA191" s="1063"/>
      <c r="AB191" s="251"/>
      <c r="AC191" s="784"/>
      <c r="AD191" s="254"/>
      <c r="AE191" s="255" t="str">
        <f t="shared" ref="AE191" si="774">+IF(O192&gt;O191,"SUPERADA",IF(O192=O191,"EQUILIBRADA",IF(O192&lt;O191,"PARA MEJORAR")))</f>
        <v>PARA MEJORAR</v>
      </c>
      <c r="AF191" s="1066"/>
      <c r="AG191" s="264"/>
      <c r="AH191" s="1088"/>
      <c r="AI191" s="1080"/>
      <c r="AJ191" s="38"/>
      <c r="AK191" s="60"/>
      <c r="AL191" s="60"/>
      <c r="AM191" s="60"/>
      <c r="AN191" s="60"/>
      <c r="AO191" s="39"/>
      <c r="AP191" s="55"/>
    </row>
    <row r="192" spans="1:42" ht="40" customHeight="1" thickBot="1" x14ac:dyDescent="0.25">
      <c r="A192" s="1094"/>
      <c r="B192" s="1096"/>
      <c r="C192" s="1047"/>
      <c r="D192" s="1049"/>
      <c r="E192" s="1037"/>
      <c r="F192" s="1040"/>
      <c r="G192" s="1129"/>
      <c r="H192" s="1057"/>
      <c r="I192" s="1060"/>
      <c r="J192" s="1060"/>
      <c r="K192" s="1024"/>
      <c r="L192" s="1045"/>
      <c r="M192" s="1028"/>
      <c r="N192" s="51" t="s">
        <v>49</v>
      </c>
      <c r="O192" s="75">
        <v>0</v>
      </c>
      <c r="P192" s="76">
        <v>0</v>
      </c>
      <c r="Q192" s="76">
        <v>0</v>
      </c>
      <c r="R192" s="158">
        <v>0</v>
      </c>
      <c r="S192" s="189">
        <f t="shared" ref="S192" si="775">SUM(O192:O192)*M191</f>
        <v>0</v>
      </c>
      <c r="T192" s="190">
        <f t="shared" ref="T192" si="776">SUM(P192:P192)*M191</f>
        <v>0</v>
      </c>
      <c r="U192" s="190">
        <f t="shared" ref="U192" si="777">SUM(Q192:Q192)*M191</f>
        <v>0</v>
      </c>
      <c r="V192" s="200">
        <f t="shared" ref="V192" si="778">SUM(R192:R192)*M191</f>
        <v>0</v>
      </c>
      <c r="W192" s="204">
        <f t="shared" si="691"/>
        <v>0</v>
      </c>
      <c r="X192" s="1068"/>
      <c r="Y192" s="1063"/>
      <c r="Z192" s="1063"/>
      <c r="AA192" s="1063"/>
      <c r="AB192" s="251"/>
      <c r="AC192" s="784"/>
      <c r="AD192" s="254"/>
      <c r="AE192" s="256"/>
      <c r="AF192" s="1066"/>
      <c r="AG192" s="264"/>
      <c r="AH192" s="1088"/>
      <c r="AI192" s="1080"/>
      <c r="AJ192" s="38"/>
      <c r="AK192" s="60"/>
      <c r="AL192" s="60"/>
      <c r="AM192" s="60"/>
      <c r="AN192" s="60"/>
      <c r="AO192" s="39"/>
      <c r="AP192" s="55"/>
    </row>
    <row r="193" spans="1:42" ht="40" customHeight="1" x14ac:dyDescent="0.2">
      <c r="A193" s="1094"/>
      <c r="B193" s="1096"/>
      <c r="C193" s="1047"/>
      <c r="D193" s="1049"/>
      <c r="E193" s="1037"/>
      <c r="F193" s="1040"/>
      <c r="G193" s="1129"/>
      <c r="H193" s="1057"/>
      <c r="I193" s="1060"/>
      <c r="J193" s="1060"/>
      <c r="K193" s="1024"/>
      <c r="L193" s="1029" t="s">
        <v>239</v>
      </c>
      <c r="M193" s="1030">
        <v>0.25</v>
      </c>
      <c r="N193" s="53" t="s">
        <v>43</v>
      </c>
      <c r="O193" s="116">
        <v>0.25</v>
      </c>
      <c r="P193" s="111">
        <v>0.5</v>
      </c>
      <c r="Q193" s="111">
        <v>0.75</v>
      </c>
      <c r="R193" s="162">
        <v>1</v>
      </c>
      <c r="S193" s="192">
        <f t="shared" ref="S193" si="779">SUM(O193:O193)*M193</f>
        <v>6.25E-2</v>
      </c>
      <c r="T193" s="193">
        <f t="shared" ref="T193" si="780">SUM(P193:P193)*M193</f>
        <v>0.125</v>
      </c>
      <c r="U193" s="193">
        <f t="shared" ref="U193" si="781">SUM(Q193:Q193)*M193</f>
        <v>0.1875</v>
      </c>
      <c r="V193" s="201">
        <f t="shared" ref="V193" si="782">SUM(R193:R193)*M193</f>
        <v>0.25</v>
      </c>
      <c r="W193" s="205">
        <f t="shared" si="691"/>
        <v>0.25</v>
      </c>
      <c r="X193" s="1068"/>
      <c r="Y193" s="1063"/>
      <c r="Z193" s="1063"/>
      <c r="AA193" s="1063"/>
      <c r="AB193" s="251"/>
      <c r="AC193" s="784"/>
      <c r="AD193" s="254"/>
      <c r="AE193" s="255" t="str">
        <f t="shared" ref="AE193" si="783">+IF(O194&gt;O193,"SUPERADA",IF(O194=O193,"EQUILIBRADA",IF(O194&lt;O193,"PARA MEJORAR")))</f>
        <v>PARA MEJORAR</v>
      </c>
      <c r="AF193" s="1066"/>
      <c r="AG193" s="264"/>
      <c r="AH193" s="1088"/>
      <c r="AI193" s="1080"/>
      <c r="AJ193" s="38"/>
      <c r="AK193" s="60"/>
      <c r="AL193" s="60"/>
      <c r="AM193" s="60"/>
      <c r="AN193" s="60"/>
      <c r="AO193" s="39"/>
      <c r="AP193" s="55"/>
    </row>
    <row r="194" spans="1:42" ht="40" customHeight="1" thickBot="1" x14ac:dyDescent="0.25">
      <c r="A194" s="1094"/>
      <c r="B194" s="1096"/>
      <c r="C194" s="1047"/>
      <c r="D194" s="1049"/>
      <c r="E194" s="1037"/>
      <c r="F194" s="1040"/>
      <c r="G194" s="1129"/>
      <c r="H194" s="1057"/>
      <c r="I194" s="1060"/>
      <c r="J194" s="1060"/>
      <c r="K194" s="1024"/>
      <c r="L194" s="1031"/>
      <c r="M194" s="1032"/>
      <c r="N194" s="51" t="s">
        <v>49</v>
      </c>
      <c r="O194" s="94">
        <v>0</v>
      </c>
      <c r="P194" s="92">
        <v>0</v>
      </c>
      <c r="Q194" s="92">
        <v>0</v>
      </c>
      <c r="R194" s="170">
        <v>0</v>
      </c>
      <c r="S194" s="195">
        <f t="shared" ref="S194" si="784">SUM(O194:O194)*M193</f>
        <v>0</v>
      </c>
      <c r="T194" s="196">
        <f t="shared" ref="T194" si="785">SUM(P194:P194)*M193</f>
        <v>0</v>
      </c>
      <c r="U194" s="196">
        <f t="shared" ref="U194" si="786">SUM(Q194:Q194)*M193</f>
        <v>0</v>
      </c>
      <c r="V194" s="202">
        <f t="shared" ref="V194" si="787">SUM(R194:R194)*M193</f>
        <v>0</v>
      </c>
      <c r="W194" s="206">
        <f t="shared" si="691"/>
        <v>0</v>
      </c>
      <c r="X194" s="1069"/>
      <c r="Y194" s="1064"/>
      <c r="Z194" s="1064"/>
      <c r="AA194" s="1064"/>
      <c r="AB194" s="252"/>
      <c r="AC194" s="784"/>
      <c r="AD194" s="254"/>
      <c r="AE194" s="256"/>
      <c r="AF194" s="1066"/>
      <c r="AG194" s="264"/>
      <c r="AH194" s="1088"/>
      <c r="AI194" s="1080"/>
      <c r="AJ194" s="38"/>
      <c r="AK194" s="60"/>
      <c r="AL194" s="60"/>
      <c r="AM194" s="60"/>
      <c r="AN194" s="60"/>
      <c r="AO194" s="39"/>
      <c r="AP194" s="55"/>
    </row>
    <row r="195" spans="1:42" ht="40" customHeight="1" x14ac:dyDescent="0.2">
      <c r="A195" s="1094"/>
      <c r="B195" s="1096"/>
      <c r="C195" s="1046">
        <v>12</v>
      </c>
      <c r="D195" s="1048" t="s">
        <v>240</v>
      </c>
      <c r="E195" s="1036">
        <v>15</v>
      </c>
      <c r="F195" s="1039" t="s">
        <v>241</v>
      </c>
      <c r="G195" s="1130" t="s">
        <v>242</v>
      </c>
      <c r="H195" s="1056">
        <v>25</v>
      </c>
      <c r="I195" s="1059" t="s">
        <v>243</v>
      </c>
      <c r="J195" s="1059" t="s">
        <v>220</v>
      </c>
      <c r="K195" s="1052">
        <f>AB195</f>
        <v>0</v>
      </c>
      <c r="L195" s="1054" t="s">
        <v>244</v>
      </c>
      <c r="M195" s="1055">
        <v>0.25</v>
      </c>
      <c r="N195" s="53" t="s">
        <v>43</v>
      </c>
      <c r="O195" s="122">
        <v>0.25</v>
      </c>
      <c r="P195" s="122">
        <v>0.5</v>
      </c>
      <c r="Q195" s="122">
        <v>0.75</v>
      </c>
      <c r="R195" s="171">
        <v>1</v>
      </c>
      <c r="S195" s="186">
        <f t="shared" ref="S195" si="788">SUM(O195:O195)*M195</f>
        <v>6.25E-2</v>
      </c>
      <c r="T195" s="187">
        <f t="shared" ref="T195" si="789">SUM(P195:P195)*M195</f>
        <v>0.125</v>
      </c>
      <c r="U195" s="187">
        <f t="shared" ref="U195" si="790">SUM(Q195:Q195)*M195</f>
        <v>0.1875</v>
      </c>
      <c r="V195" s="199">
        <f t="shared" ref="V195" si="791">SUM(R195:R195)*M195</f>
        <v>0.25</v>
      </c>
      <c r="W195" s="203">
        <f t="shared" si="691"/>
        <v>0.25</v>
      </c>
      <c r="X195" s="244">
        <f>+S192+S194+S196+S198</f>
        <v>0</v>
      </c>
      <c r="Y195" s="247">
        <f>+T192+T194+T196+T198</f>
        <v>0</v>
      </c>
      <c r="Z195" s="247">
        <f>+U192+U194+U196+U198</f>
        <v>0</v>
      </c>
      <c r="AA195" s="247">
        <f>+V192+V194+V196+V198</f>
        <v>0</v>
      </c>
      <c r="AB195" s="250">
        <f>+W192+W194+W196+W198</f>
        <v>0</v>
      </c>
      <c r="AC195" s="784"/>
      <c r="AD195" s="253" t="s">
        <v>215</v>
      </c>
      <c r="AE195" s="255" t="str">
        <f t="shared" ref="AE195" si="792">+IF(O196&gt;O195,"SUPERADA",IF(O196=O195,"EQUILIBRADA",IF(O196&lt;O195,"PARA MEJORAR")))</f>
        <v>PARA MEJORAR</v>
      </c>
      <c r="AF195" s="257" t="str">
        <f>IF(COUNTIF(AE195:AE202,"PARA MEJORAR")&gt;=1,"PARA MEJORAR","BIEN")</f>
        <v>PARA MEJORAR</v>
      </c>
      <c r="AG195" s="263" t="str">
        <f>IF(COUNTIF(AF195:AF201,"PARA MEJORAR")&gt;=1,"PARA MEJORAR","BIEN")</f>
        <v>PARA MEJORAR</v>
      </c>
      <c r="AH195" s="1088"/>
      <c r="AI195" s="1080"/>
      <c r="AJ195" s="15"/>
      <c r="AK195" s="16"/>
      <c r="AL195" s="16"/>
      <c r="AM195" s="16"/>
      <c r="AN195" s="16"/>
      <c r="AO195" s="17"/>
      <c r="AP195" s="55"/>
    </row>
    <row r="196" spans="1:42" ht="40" customHeight="1" thickBot="1" x14ac:dyDescent="0.25">
      <c r="A196" s="1094"/>
      <c r="B196" s="1096"/>
      <c r="C196" s="1047"/>
      <c r="D196" s="1049"/>
      <c r="E196" s="1037"/>
      <c r="F196" s="1040"/>
      <c r="G196" s="1129"/>
      <c r="H196" s="1057"/>
      <c r="I196" s="1060"/>
      <c r="J196" s="1060"/>
      <c r="K196" s="1024"/>
      <c r="L196" s="1045"/>
      <c r="M196" s="1028"/>
      <c r="N196" s="51" t="s">
        <v>49</v>
      </c>
      <c r="O196" s="76">
        <v>0</v>
      </c>
      <c r="P196" s="76">
        <v>0</v>
      </c>
      <c r="Q196" s="76">
        <v>0</v>
      </c>
      <c r="R196" s="158">
        <v>0</v>
      </c>
      <c r="S196" s="189">
        <f t="shared" ref="S196" si="793">SUM(O196:O196)*M195</f>
        <v>0</v>
      </c>
      <c r="T196" s="190">
        <f t="shared" ref="T196" si="794">SUM(P196:P196)*M195</f>
        <v>0</v>
      </c>
      <c r="U196" s="190">
        <f t="shared" ref="U196" si="795">SUM(Q196:Q196)*M195</f>
        <v>0</v>
      </c>
      <c r="V196" s="200">
        <f t="shared" ref="V196" si="796">SUM(R196:R196)*M195</f>
        <v>0</v>
      </c>
      <c r="W196" s="204">
        <f t="shared" si="691"/>
        <v>0</v>
      </c>
      <c r="X196" s="245"/>
      <c r="Y196" s="248"/>
      <c r="Z196" s="248"/>
      <c r="AA196" s="248"/>
      <c r="AB196" s="251"/>
      <c r="AC196" s="784"/>
      <c r="AD196" s="254"/>
      <c r="AE196" s="256"/>
      <c r="AF196" s="258"/>
      <c r="AG196" s="264"/>
      <c r="AH196" s="1088"/>
      <c r="AI196" s="1080"/>
      <c r="AJ196" s="38"/>
      <c r="AK196" s="60"/>
      <c r="AL196" s="60"/>
      <c r="AM196" s="60"/>
      <c r="AN196" s="60"/>
      <c r="AO196" s="39"/>
      <c r="AP196" s="55"/>
    </row>
    <row r="197" spans="1:42" ht="40" customHeight="1" x14ac:dyDescent="0.2">
      <c r="A197" s="1094"/>
      <c r="B197" s="1096"/>
      <c r="C197" s="1047"/>
      <c r="D197" s="1049"/>
      <c r="E197" s="1037"/>
      <c r="F197" s="1040"/>
      <c r="G197" s="1129"/>
      <c r="H197" s="1057"/>
      <c r="I197" s="1060"/>
      <c r="J197" s="1060"/>
      <c r="K197" s="1024"/>
      <c r="L197" s="1029" t="s">
        <v>245</v>
      </c>
      <c r="M197" s="1030">
        <v>0.25</v>
      </c>
      <c r="N197" s="53" t="s">
        <v>43</v>
      </c>
      <c r="O197" s="111">
        <v>0.25</v>
      </c>
      <c r="P197" s="111">
        <v>0.5</v>
      </c>
      <c r="Q197" s="111">
        <v>0.75</v>
      </c>
      <c r="R197" s="162">
        <v>1</v>
      </c>
      <c r="S197" s="192">
        <f t="shared" ref="S197" si="797">SUM(O197:O197)*M197</f>
        <v>6.25E-2</v>
      </c>
      <c r="T197" s="193">
        <f t="shared" ref="T197" si="798">SUM(P197:P197)*M197</f>
        <v>0.125</v>
      </c>
      <c r="U197" s="193">
        <f t="shared" ref="U197" si="799">SUM(Q197:Q197)*M197</f>
        <v>0.1875</v>
      </c>
      <c r="V197" s="201">
        <f t="shared" ref="V197" si="800">SUM(R197:R197)*M197</f>
        <v>0.25</v>
      </c>
      <c r="W197" s="205">
        <f t="shared" si="691"/>
        <v>0.25</v>
      </c>
      <c r="X197" s="245"/>
      <c r="Y197" s="248"/>
      <c r="Z197" s="248"/>
      <c r="AA197" s="248"/>
      <c r="AB197" s="251"/>
      <c r="AC197" s="784"/>
      <c r="AD197" s="254"/>
      <c r="AE197" s="255" t="str">
        <f t="shared" ref="AE197" si="801">+IF(O198&gt;O197,"SUPERADA",IF(O198=O197,"EQUILIBRADA",IF(O198&lt;O197,"PARA MEJORAR")))</f>
        <v>PARA MEJORAR</v>
      </c>
      <c r="AF197" s="258"/>
      <c r="AG197" s="264"/>
      <c r="AH197" s="1088"/>
      <c r="AI197" s="1080"/>
      <c r="AJ197" s="38"/>
      <c r="AK197" s="60"/>
      <c r="AL197" s="60"/>
      <c r="AM197" s="60"/>
      <c r="AN197" s="60"/>
      <c r="AO197" s="39"/>
      <c r="AP197" s="55"/>
    </row>
    <row r="198" spans="1:42" ht="40" customHeight="1" thickBot="1" x14ac:dyDescent="0.25">
      <c r="A198" s="1094"/>
      <c r="B198" s="1096"/>
      <c r="C198" s="1047"/>
      <c r="D198" s="1049"/>
      <c r="E198" s="1037"/>
      <c r="F198" s="1040"/>
      <c r="G198" s="1129"/>
      <c r="H198" s="1057"/>
      <c r="I198" s="1060"/>
      <c r="J198" s="1060"/>
      <c r="K198" s="1024"/>
      <c r="L198" s="1045"/>
      <c r="M198" s="1028"/>
      <c r="N198" s="51" t="s">
        <v>49</v>
      </c>
      <c r="O198" s="76">
        <v>0</v>
      </c>
      <c r="P198" s="76">
        <v>0</v>
      </c>
      <c r="Q198" s="76">
        <v>0</v>
      </c>
      <c r="R198" s="158">
        <v>0</v>
      </c>
      <c r="S198" s="189">
        <f t="shared" ref="S198" si="802">SUM(O198:O198)*M197</f>
        <v>0</v>
      </c>
      <c r="T198" s="190">
        <f t="shared" ref="T198" si="803">SUM(P198:P198)*M197</f>
        <v>0</v>
      </c>
      <c r="U198" s="190">
        <f t="shared" ref="U198" si="804">SUM(Q198:Q198)*M197</f>
        <v>0</v>
      </c>
      <c r="V198" s="200">
        <f t="shared" ref="V198" si="805">SUM(R198:R198)*M197</f>
        <v>0</v>
      </c>
      <c r="W198" s="204">
        <f t="shared" si="691"/>
        <v>0</v>
      </c>
      <c r="X198" s="245"/>
      <c r="Y198" s="248"/>
      <c r="Z198" s="248"/>
      <c r="AA198" s="248"/>
      <c r="AB198" s="251"/>
      <c r="AC198" s="784"/>
      <c r="AD198" s="254"/>
      <c r="AE198" s="256"/>
      <c r="AF198" s="258"/>
      <c r="AG198" s="264"/>
      <c r="AH198" s="1088"/>
      <c r="AI198" s="1080"/>
      <c r="AJ198" s="38"/>
      <c r="AK198" s="60"/>
      <c r="AL198" s="60"/>
      <c r="AM198" s="60"/>
      <c r="AN198" s="60"/>
      <c r="AO198" s="39"/>
      <c r="AP198" s="55"/>
    </row>
    <row r="199" spans="1:42" ht="40" customHeight="1" x14ac:dyDescent="0.2">
      <c r="A199" s="1094"/>
      <c r="B199" s="1096"/>
      <c r="C199" s="1047"/>
      <c r="D199" s="1049"/>
      <c r="E199" s="1037"/>
      <c r="F199" s="1040"/>
      <c r="G199" s="1129"/>
      <c r="H199" s="1057"/>
      <c r="I199" s="1060"/>
      <c r="J199" s="1060"/>
      <c r="K199" s="1024"/>
      <c r="L199" s="1029" t="s">
        <v>246</v>
      </c>
      <c r="M199" s="1030">
        <v>0.25</v>
      </c>
      <c r="N199" s="53" t="s">
        <v>43</v>
      </c>
      <c r="O199" s="111">
        <v>0.25</v>
      </c>
      <c r="P199" s="111">
        <v>0.5</v>
      </c>
      <c r="Q199" s="111">
        <v>0.75</v>
      </c>
      <c r="R199" s="162">
        <v>1</v>
      </c>
      <c r="S199" s="192">
        <f t="shared" ref="S199" si="806">SUM(O199:O199)*M199</f>
        <v>6.25E-2</v>
      </c>
      <c r="T199" s="193">
        <f t="shared" ref="T199" si="807">SUM(P199:P199)*M199</f>
        <v>0.125</v>
      </c>
      <c r="U199" s="193">
        <f t="shared" ref="U199" si="808">SUM(Q199:Q199)*M199</f>
        <v>0.1875</v>
      </c>
      <c r="V199" s="201">
        <f t="shared" ref="V199" si="809">SUM(R199:R199)*M199</f>
        <v>0.25</v>
      </c>
      <c r="W199" s="205">
        <f t="shared" si="691"/>
        <v>0.25</v>
      </c>
      <c r="X199" s="245"/>
      <c r="Y199" s="248"/>
      <c r="Z199" s="248"/>
      <c r="AA199" s="248"/>
      <c r="AB199" s="251"/>
      <c r="AC199" s="784"/>
      <c r="AD199" s="254"/>
      <c r="AE199" s="255" t="str">
        <f t="shared" ref="AE199" si="810">+IF(O200&gt;O199,"SUPERADA",IF(O200=O199,"EQUILIBRADA",IF(O200&lt;O199,"PARA MEJORAR")))</f>
        <v>PARA MEJORAR</v>
      </c>
      <c r="AF199" s="258"/>
      <c r="AG199" s="264"/>
      <c r="AH199" s="1088"/>
      <c r="AI199" s="1080"/>
      <c r="AJ199" s="38"/>
      <c r="AK199" s="60"/>
      <c r="AL199" s="60"/>
      <c r="AM199" s="60"/>
      <c r="AN199" s="60"/>
      <c r="AO199" s="39"/>
      <c r="AP199" s="55"/>
    </row>
    <row r="200" spans="1:42" ht="40" customHeight="1" thickBot="1" x14ac:dyDescent="0.25">
      <c r="A200" s="1094"/>
      <c r="B200" s="1096"/>
      <c r="C200" s="1047"/>
      <c r="D200" s="1049"/>
      <c r="E200" s="1037"/>
      <c r="F200" s="1040"/>
      <c r="G200" s="1129"/>
      <c r="H200" s="1057"/>
      <c r="I200" s="1060"/>
      <c r="J200" s="1060"/>
      <c r="K200" s="1024"/>
      <c r="L200" s="1045"/>
      <c r="M200" s="1028"/>
      <c r="N200" s="51" t="s">
        <v>49</v>
      </c>
      <c r="O200" s="76">
        <v>0</v>
      </c>
      <c r="P200" s="76">
        <v>0</v>
      </c>
      <c r="Q200" s="76">
        <v>0</v>
      </c>
      <c r="R200" s="158">
        <v>0</v>
      </c>
      <c r="S200" s="189">
        <f t="shared" ref="S200" si="811">SUM(O200:O200)*M199</f>
        <v>0</v>
      </c>
      <c r="T200" s="190">
        <f t="shared" ref="T200" si="812">SUM(P200:P200)*M199</f>
        <v>0</v>
      </c>
      <c r="U200" s="190">
        <f t="shared" ref="U200" si="813">SUM(Q200:Q200)*M199</f>
        <v>0</v>
      </c>
      <c r="V200" s="200">
        <f t="shared" ref="V200" si="814">SUM(R200:R200)*M199</f>
        <v>0</v>
      </c>
      <c r="W200" s="204">
        <f t="shared" si="691"/>
        <v>0</v>
      </c>
      <c r="X200" s="245"/>
      <c r="Y200" s="248"/>
      <c r="Z200" s="248"/>
      <c r="AA200" s="248"/>
      <c r="AB200" s="251"/>
      <c r="AC200" s="784"/>
      <c r="AD200" s="254"/>
      <c r="AE200" s="256"/>
      <c r="AF200" s="258"/>
      <c r="AG200" s="264"/>
      <c r="AH200" s="1088"/>
      <c r="AI200" s="1080"/>
      <c r="AJ200" s="38"/>
      <c r="AK200" s="60"/>
      <c r="AL200" s="60"/>
      <c r="AM200" s="60"/>
      <c r="AN200" s="60"/>
      <c r="AO200" s="39"/>
      <c r="AP200" s="55"/>
    </row>
    <row r="201" spans="1:42" ht="40" customHeight="1" x14ac:dyDescent="0.2">
      <c r="A201" s="1094"/>
      <c r="B201" s="1096"/>
      <c r="C201" s="1047"/>
      <c r="D201" s="1049"/>
      <c r="E201" s="1037"/>
      <c r="F201" s="1040"/>
      <c r="G201" s="1129"/>
      <c r="H201" s="1057"/>
      <c r="I201" s="1060"/>
      <c r="J201" s="1060"/>
      <c r="K201" s="1024"/>
      <c r="L201" s="1029" t="s">
        <v>247</v>
      </c>
      <c r="M201" s="1030">
        <v>0.25</v>
      </c>
      <c r="N201" s="53" t="s">
        <v>43</v>
      </c>
      <c r="O201" s="111">
        <v>0.25</v>
      </c>
      <c r="P201" s="111">
        <v>0.5</v>
      </c>
      <c r="Q201" s="111">
        <v>0.75</v>
      </c>
      <c r="R201" s="162">
        <v>1</v>
      </c>
      <c r="S201" s="192">
        <f t="shared" ref="S201" si="815">SUM(O201:O201)*M201</f>
        <v>6.25E-2</v>
      </c>
      <c r="T201" s="193">
        <f t="shared" ref="T201" si="816">SUM(P201:P201)*M201</f>
        <v>0.125</v>
      </c>
      <c r="U201" s="193">
        <f t="shared" ref="U201" si="817">SUM(Q201:Q201)*M201</f>
        <v>0.1875</v>
      </c>
      <c r="V201" s="201">
        <f t="shared" ref="V201" si="818">SUM(R201:R201)*M201</f>
        <v>0.25</v>
      </c>
      <c r="W201" s="205">
        <f t="shared" si="691"/>
        <v>0.25</v>
      </c>
      <c r="X201" s="245"/>
      <c r="Y201" s="248"/>
      <c r="Z201" s="248"/>
      <c r="AA201" s="248"/>
      <c r="AB201" s="251"/>
      <c r="AC201" s="784"/>
      <c r="AD201" s="254"/>
      <c r="AE201" s="255" t="str">
        <f t="shared" ref="AE201" si="819">+IF(O202&gt;O201,"SUPERADA",IF(O202=O201,"EQUILIBRADA",IF(O202&lt;O201,"PARA MEJORAR")))</f>
        <v>PARA MEJORAR</v>
      </c>
      <c r="AF201" s="258"/>
      <c r="AG201" s="264"/>
      <c r="AH201" s="1088"/>
      <c r="AI201" s="1080"/>
      <c r="AJ201" s="38"/>
      <c r="AK201" s="60"/>
      <c r="AL201" s="60"/>
      <c r="AM201" s="60"/>
      <c r="AN201" s="60"/>
      <c r="AO201" s="39"/>
      <c r="AP201" s="55"/>
    </row>
    <row r="202" spans="1:42" ht="40" customHeight="1" thickBot="1" x14ac:dyDescent="0.25">
      <c r="A202" s="1094"/>
      <c r="B202" s="1096"/>
      <c r="C202" s="1047"/>
      <c r="D202" s="1049"/>
      <c r="E202" s="1037"/>
      <c r="F202" s="1040"/>
      <c r="G202" s="1131"/>
      <c r="H202" s="1058"/>
      <c r="I202" s="1061"/>
      <c r="J202" s="1061"/>
      <c r="K202" s="1053"/>
      <c r="L202" s="1070"/>
      <c r="M202" s="1071"/>
      <c r="N202" s="51" t="s">
        <v>49</v>
      </c>
      <c r="O202" s="95">
        <v>0</v>
      </c>
      <c r="P202" s="95">
        <v>0</v>
      </c>
      <c r="Q202" s="95">
        <v>0</v>
      </c>
      <c r="R202" s="172">
        <v>0</v>
      </c>
      <c r="S202" s="195">
        <f t="shared" ref="S202" si="820">SUM(O202:O202)*M201</f>
        <v>0</v>
      </c>
      <c r="T202" s="196">
        <f t="shared" ref="T202" si="821">SUM(P202:P202)*M201</f>
        <v>0</v>
      </c>
      <c r="U202" s="196">
        <f t="shared" ref="U202" si="822">SUM(Q202:Q202)*M201</f>
        <v>0</v>
      </c>
      <c r="V202" s="202">
        <f t="shared" ref="V202" si="823">SUM(R202:R202)*M201</f>
        <v>0</v>
      </c>
      <c r="W202" s="206">
        <f t="shared" si="691"/>
        <v>0</v>
      </c>
      <c r="X202" s="245"/>
      <c r="Y202" s="248"/>
      <c r="Z202" s="248"/>
      <c r="AA202" s="248"/>
      <c r="AB202" s="251"/>
      <c r="AC202" s="784"/>
      <c r="AD202" s="254"/>
      <c r="AE202" s="256"/>
      <c r="AF202" s="258"/>
      <c r="AG202" s="264"/>
      <c r="AH202" s="1088"/>
      <c r="AI202" s="1080"/>
      <c r="AJ202" s="38"/>
      <c r="AK202" s="60"/>
      <c r="AL202" s="60"/>
      <c r="AM202" s="60"/>
      <c r="AN202" s="60"/>
      <c r="AO202" s="39"/>
      <c r="AP202" s="55"/>
    </row>
    <row r="203" spans="1:42" ht="40" customHeight="1" x14ac:dyDescent="0.2">
      <c r="A203" s="1094"/>
      <c r="B203" s="1096"/>
      <c r="C203" s="1046">
        <v>13</v>
      </c>
      <c r="D203" s="1048" t="s">
        <v>248</v>
      </c>
      <c r="E203" s="1036">
        <v>16</v>
      </c>
      <c r="F203" s="1048" t="s">
        <v>249</v>
      </c>
      <c r="G203" s="1050" t="s">
        <v>250</v>
      </c>
      <c r="H203" s="1051">
        <v>26</v>
      </c>
      <c r="I203" s="1044" t="s">
        <v>251</v>
      </c>
      <c r="J203" s="1044" t="s">
        <v>252</v>
      </c>
      <c r="K203" s="1024">
        <v>0</v>
      </c>
      <c r="L203" s="1031" t="s">
        <v>253</v>
      </c>
      <c r="M203" s="1032">
        <v>0.33</v>
      </c>
      <c r="N203" s="53" t="s">
        <v>43</v>
      </c>
      <c r="O203" s="105">
        <v>0.18</v>
      </c>
      <c r="P203" s="106">
        <v>0.45</v>
      </c>
      <c r="Q203" s="106">
        <v>0.72</v>
      </c>
      <c r="R203" s="157">
        <v>1</v>
      </c>
      <c r="S203" s="186">
        <f t="shared" ref="S203" si="824">SUM(O203:O203)*M203</f>
        <v>5.9400000000000001E-2</v>
      </c>
      <c r="T203" s="187">
        <f t="shared" ref="T203" si="825">SUM(P203:P203)*M203</f>
        <v>0.14850000000000002</v>
      </c>
      <c r="U203" s="187">
        <f t="shared" ref="U203" si="826">SUM(Q203:Q203)*M203</f>
        <v>0.23760000000000001</v>
      </c>
      <c r="V203" s="199">
        <f t="shared" ref="V203" si="827">SUM(R203:R203)*M203</f>
        <v>0.33</v>
      </c>
      <c r="W203" s="203">
        <f t="shared" si="691"/>
        <v>0.33</v>
      </c>
      <c r="X203" s="319">
        <f>+S200+S202+S204</f>
        <v>0</v>
      </c>
      <c r="Y203" s="322">
        <f>+T200+T202+T204</f>
        <v>0</v>
      </c>
      <c r="Z203" s="322">
        <f>+U200+U202+U204</f>
        <v>0</v>
      </c>
      <c r="AA203" s="322">
        <f>+V200+V202+V204</f>
        <v>0</v>
      </c>
      <c r="AB203" s="325">
        <f>+W200+W202+W204</f>
        <v>0</v>
      </c>
      <c r="AC203" s="784"/>
      <c r="AD203" s="253" t="s">
        <v>162</v>
      </c>
      <c r="AE203" s="255" t="str">
        <f t="shared" ref="AE203" si="828">+IF(O204&gt;O203,"SUPERADA",IF(O204=O203,"EQUILIBRADA",IF(O204&lt;O203,"PARA MEJORAR")))</f>
        <v>PARA MEJORAR</v>
      </c>
      <c r="AF203" s="257" t="str">
        <f>IF(COUNTIF(AE203:AE208,"PARA MEJORAR")&gt;=1,"PARA MEJORAR","BIEN")</f>
        <v>PARA MEJORAR</v>
      </c>
      <c r="AG203" s="263" t="str">
        <f>IF(COUNTIF(AF203:AF208,"PARA MEJORAR")&gt;=1,"PARA MEJORAR","BIEN")</f>
        <v>PARA MEJORAR</v>
      </c>
      <c r="AH203" s="1088"/>
      <c r="AI203" s="1080"/>
      <c r="AJ203" s="15"/>
      <c r="AK203" s="16"/>
      <c r="AL203" s="16"/>
      <c r="AM203" s="16"/>
      <c r="AN203" s="16"/>
      <c r="AO203" s="17"/>
      <c r="AP203" s="55"/>
    </row>
    <row r="204" spans="1:42" ht="40" customHeight="1" thickBot="1" x14ac:dyDescent="0.25">
      <c r="A204" s="1094"/>
      <c r="B204" s="1096"/>
      <c r="C204" s="1047"/>
      <c r="D204" s="1049"/>
      <c r="E204" s="1037"/>
      <c r="F204" s="1049"/>
      <c r="G204" s="1050"/>
      <c r="H204" s="1051"/>
      <c r="I204" s="1044"/>
      <c r="J204" s="1044"/>
      <c r="K204" s="1024"/>
      <c r="L204" s="1045"/>
      <c r="M204" s="1028"/>
      <c r="N204" s="51" t="s">
        <v>49</v>
      </c>
      <c r="O204" s="75">
        <v>0</v>
      </c>
      <c r="P204" s="76">
        <v>0</v>
      </c>
      <c r="Q204" s="76">
        <v>0</v>
      </c>
      <c r="R204" s="158">
        <v>0</v>
      </c>
      <c r="S204" s="189">
        <f t="shared" ref="S204" si="829">SUM(O204:O204)*M203</f>
        <v>0</v>
      </c>
      <c r="T204" s="190">
        <f t="shared" ref="T204" si="830">SUM(P204:P204)*M203</f>
        <v>0</v>
      </c>
      <c r="U204" s="190">
        <f t="shared" ref="U204" si="831">SUM(Q204:Q204)*M203</f>
        <v>0</v>
      </c>
      <c r="V204" s="200">
        <f t="shared" ref="V204" si="832">SUM(R204:R204)*M203</f>
        <v>0</v>
      </c>
      <c r="W204" s="204">
        <f t="shared" si="691"/>
        <v>0</v>
      </c>
      <c r="X204" s="320"/>
      <c r="Y204" s="323"/>
      <c r="Z204" s="323"/>
      <c r="AA204" s="323"/>
      <c r="AB204" s="326"/>
      <c r="AC204" s="784"/>
      <c r="AD204" s="254"/>
      <c r="AE204" s="256"/>
      <c r="AF204" s="258"/>
      <c r="AG204" s="264"/>
      <c r="AH204" s="1088"/>
      <c r="AI204" s="1080"/>
      <c r="AJ204" s="38"/>
      <c r="AK204" s="60"/>
      <c r="AL204" s="60"/>
      <c r="AM204" s="60"/>
      <c r="AN204" s="60"/>
      <c r="AO204" s="39"/>
      <c r="AP204" s="55"/>
    </row>
    <row r="205" spans="1:42" ht="40" customHeight="1" x14ac:dyDescent="0.2">
      <c r="A205" s="1094"/>
      <c r="B205" s="1096"/>
      <c r="C205" s="1047"/>
      <c r="D205" s="1049"/>
      <c r="E205" s="1037"/>
      <c r="F205" s="1049"/>
      <c r="G205" s="1050"/>
      <c r="H205" s="1051"/>
      <c r="I205" s="1044"/>
      <c r="J205" s="1044"/>
      <c r="K205" s="1024"/>
      <c r="L205" s="1029" t="s">
        <v>254</v>
      </c>
      <c r="M205" s="1032">
        <v>0.33</v>
      </c>
      <c r="N205" s="53" t="s">
        <v>43</v>
      </c>
      <c r="O205" s="116">
        <v>0</v>
      </c>
      <c r="P205" s="111">
        <v>0</v>
      </c>
      <c r="Q205" s="111">
        <v>0</v>
      </c>
      <c r="R205" s="162">
        <v>1</v>
      </c>
      <c r="S205" s="192">
        <f t="shared" ref="S205" si="833">SUM(O205:O205)*M205</f>
        <v>0</v>
      </c>
      <c r="T205" s="193">
        <f t="shared" ref="T205" si="834">SUM(P205:P205)*M205</f>
        <v>0</v>
      </c>
      <c r="U205" s="193">
        <f t="shared" ref="U205" si="835">SUM(Q205:Q205)*M205</f>
        <v>0</v>
      </c>
      <c r="V205" s="201">
        <f t="shared" ref="V205" si="836">SUM(R205:R205)*M205</f>
        <v>0.33</v>
      </c>
      <c r="W205" s="205">
        <f t="shared" si="691"/>
        <v>0.33</v>
      </c>
      <c r="X205" s="320"/>
      <c r="Y205" s="323"/>
      <c r="Z205" s="323"/>
      <c r="AA205" s="323"/>
      <c r="AB205" s="326"/>
      <c r="AC205" s="784"/>
      <c r="AD205" s="254"/>
      <c r="AE205" s="255" t="str">
        <f t="shared" ref="AE205" si="837">+IF(O206&gt;O205,"SUPERADA",IF(O206=O205,"EQUILIBRADA",IF(O206&lt;O205,"PARA MEJORAR")))</f>
        <v>EQUILIBRADA</v>
      </c>
      <c r="AF205" s="258"/>
      <c r="AG205" s="264"/>
      <c r="AH205" s="1088"/>
      <c r="AI205" s="1080"/>
      <c r="AJ205" s="38"/>
      <c r="AK205" s="60"/>
      <c r="AL205" s="60"/>
      <c r="AM205" s="60"/>
      <c r="AN205" s="60"/>
      <c r="AO205" s="39"/>
      <c r="AP205" s="55"/>
    </row>
    <row r="206" spans="1:42" ht="40" customHeight="1" thickBot="1" x14ac:dyDescent="0.25">
      <c r="A206" s="1094"/>
      <c r="B206" s="1096"/>
      <c r="C206" s="1047"/>
      <c r="D206" s="1049"/>
      <c r="E206" s="1037"/>
      <c r="F206" s="1049"/>
      <c r="G206" s="1050"/>
      <c r="H206" s="1051"/>
      <c r="I206" s="1044"/>
      <c r="J206" s="1044"/>
      <c r="K206" s="1024"/>
      <c r="L206" s="1045"/>
      <c r="M206" s="1028"/>
      <c r="N206" s="51" t="s">
        <v>49</v>
      </c>
      <c r="O206" s="75">
        <v>0</v>
      </c>
      <c r="P206" s="76">
        <v>0</v>
      </c>
      <c r="Q206" s="76">
        <v>0</v>
      </c>
      <c r="R206" s="158">
        <v>0</v>
      </c>
      <c r="S206" s="189">
        <f t="shared" ref="S206" si="838">SUM(O206:O206)*M205</f>
        <v>0</v>
      </c>
      <c r="T206" s="190">
        <f t="shared" ref="T206" si="839">SUM(P206:P206)*M205</f>
        <v>0</v>
      </c>
      <c r="U206" s="190">
        <f t="shared" ref="U206" si="840">SUM(Q206:Q206)*M205</f>
        <v>0</v>
      </c>
      <c r="V206" s="200">
        <f t="shared" ref="V206" si="841">SUM(R206:R206)*M205</f>
        <v>0</v>
      </c>
      <c r="W206" s="204">
        <f t="shared" si="691"/>
        <v>0</v>
      </c>
      <c r="X206" s="320"/>
      <c r="Y206" s="323"/>
      <c r="Z206" s="323"/>
      <c r="AA206" s="323"/>
      <c r="AB206" s="326"/>
      <c r="AC206" s="784"/>
      <c r="AD206" s="254"/>
      <c r="AE206" s="256"/>
      <c r="AF206" s="258"/>
      <c r="AG206" s="264"/>
      <c r="AH206" s="1088"/>
      <c r="AI206" s="1080"/>
      <c r="AJ206" s="38"/>
      <c r="AK206" s="60"/>
      <c r="AL206" s="60"/>
      <c r="AM206" s="60"/>
      <c r="AN206" s="60"/>
      <c r="AO206" s="39"/>
      <c r="AP206" s="55"/>
    </row>
    <row r="207" spans="1:42" ht="40" customHeight="1" x14ac:dyDescent="0.2">
      <c r="A207" s="1094"/>
      <c r="B207" s="1096"/>
      <c r="C207" s="1047"/>
      <c r="D207" s="1049"/>
      <c r="E207" s="1037"/>
      <c r="F207" s="1049"/>
      <c r="G207" s="1050"/>
      <c r="H207" s="1051"/>
      <c r="I207" s="1044"/>
      <c r="J207" s="1044"/>
      <c r="K207" s="1024"/>
      <c r="L207" s="1029" t="s">
        <v>255</v>
      </c>
      <c r="M207" s="1032">
        <v>0.34</v>
      </c>
      <c r="N207" s="53" t="s">
        <v>43</v>
      </c>
      <c r="O207" s="116">
        <v>0</v>
      </c>
      <c r="P207" s="111">
        <v>0</v>
      </c>
      <c r="Q207" s="111">
        <v>0</v>
      </c>
      <c r="R207" s="162">
        <v>1</v>
      </c>
      <c r="S207" s="192">
        <f t="shared" ref="S207" si="842">SUM(O207:O207)*M207</f>
        <v>0</v>
      </c>
      <c r="T207" s="193">
        <f t="shared" ref="T207" si="843">SUM(P207:P207)*M207</f>
        <v>0</v>
      </c>
      <c r="U207" s="193">
        <f t="shared" ref="U207" si="844">SUM(Q207:Q207)*M207</f>
        <v>0</v>
      </c>
      <c r="V207" s="201">
        <f t="shared" ref="V207" si="845">SUM(R207:R207)*M207</f>
        <v>0.34</v>
      </c>
      <c r="W207" s="205">
        <f t="shared" si="691"/>
        <v>0.34</v>
      </c>
      <c r="X207" s="320"/>
      <c r="Y207" s="323"/>
      <c r="Z207" s="323"/>
      <c r="AA207" s="323"/>
      <c r="AB207" s="326"/>
      <c r="AC207" s="784"/>
      <c r="AD207" s="254"/>
      <c r="AE207" s="255" t="str">
        <f t="shared" ref="AE207" si="846">+IF(O208&gt;O207,"SUPERADA",IF(O208=O207,"EQUILIBRADA",IF(O208&lt;O207,"PARA MEJORAR")))</f>
        <v>EQUILIBRADA</v>
      </c>
      <c r="AF207" s="258"/>
      <c r="AG207" s="264"/>
      <c r="AH207" s="1088"/>
      <c r="AI207" s="1080"/>
      <c r="AJ207" s="38"/>
      <c r="AK207" s="60"/>
      <c r="AL207" s="60"/>
      <c r="AM207" s="60"/>
      <c r="AN207" s="60"/>
      <c r="AO207" s="39"/>
      <c r="AP207" s="55"/>
    </row>
    <row r="208" spans="1:42" ht="40" customHeight="1" thickBot="1" x14ac:dyDescent="0.25">
      <c r="A208" s="1094"/>
      <c r="B208" s="1096"/>
      <c r="C208" s="1047"/>
      <c r="D208" s="1049"/>
      <c r="E208" s="1037"/>
      <c r="F208" s="1049"/>
      <c r="G208" s="1050"/>
      <c r="H208" s="1051"/>
      <c r="I208" s="1044"/>
      <c r="J208" s="1044"/>
      <c r="K208" s="1024"/>
      <c r="L208" s="1045"/>
      <c r="M208" s="1028"/>
      <c r="N208" s="51" t="s">
        <v>49</v>
      </c>
      <c r="O208" s="75">
        <v>0</v>
      </c>
      <c r="P208" s="76">
        <v>0</v>
      </c>
      <c r="Q208" s="76">
        <v>0</v>
      </c>
      <c r="R208" s="158">
        <v>0</v>
      </c>
      <c r="S208" s="195">
        <f t="shared" ref="S208" si="847">SUM(O208:O208)*M207</f>
        <v>0</v>
      </c>
      <c r="T208" s="196">
        <f t="shared" ref="T208" si="848">SUM(P208:P208)*M207</f>
        <v>0</v>
      </c>
      <c r="U208" s="196">
        <f t="shared" ref="U208" si="849">SUM(Q208:Q208)*M207</f>
        <v>0</v>
      </c>
      <c r="V208" s="202">
        <f t="shared" ref="V208" si="850">SUM(R208:R208)*M207</f>
        <v>0</v>
      </c>
      <c r="W208" s="206">
        <f t="shared" si="691"/>
        <v>0</v>
      </c>
      <c r="X208" s="321"/>
      <c r="Y208" s="324"/>
      <c r="Z208" s="324"/>
      <c r="AA208" s="324"/>
      <c r="AB208" s="327"/>
      <c r="AC208" s="784"/>
      <c r="AD208" s="254"/>
      <c r="AE208" s="256"/>
      <c r="AF208" s="258"/>
      <c r="AG208" s="264"/>
      <c r="AH208" s="1088"/>
      <c r="AI208" s="1080"/>
      <c r="AJ208" s="38"/>
      <c r="AK208" s="60"/>
      <c r="AL208" s="60"/>
      <c r="AM208" s="60"/>
      <c r="AN208" s="60"/>
      <c r="AO208" s="39"/>
      <c r="AP208" s="55"/>
    </row>
    <row r="209" spans="1:42" ht="40" customHeight="1" x14ac:dyDescent="0.2">
      <c r="A209" s="1094"/>
      <c r="B209" s="1097"/>
      <c r="C209" s="1033">
        <v>14</v>
      </c>
      <c r="D209" s="219" t="s">
        <v>256</v>
      </c>
      <c r="E209" s="1036">
        <v>17</v>
      </c>
      <c r="F209" s="1039" t="s">
        <v>257</v>
      </c>
      <c r="G209" s="225" t="s">
        <v>258</v>
      </c>
      <c r="H209" s="1042">
        <v>27</v>
      </c>
      <c r="I209" s="1021" t="s">
        <v>259</v>
      </c>
      <c r="J209" s="1021" t="s">
        <v>260</v>
      </c>
      <c r="K209" s="1023">
        <f>AB209</f>
        <v>0</v>
      </c>
      <c r="L209" s="1025" t="s">
        <v>261</v>
      </c>
      <c r="M209" s="1027">
        <v>0.25</v>
      </c>
      <c r="N209" s="53" t="s">
        <v>43</v>
      </c>
      <c r="O209" s="101">
        <v>1</v>
      </c>
      <c r="P209" s="102">
        <v>1</v>
      </c>
      <c r="Q209" s="102">
        <v>1</v>
      </c>
      <c r="R209" s="160">
        <v>1</v>
      </c>
      <c r="S209" s="186">
        <f t="shared" ref="S209" si="851">SUM(O209:O209)*M209</f>
        <v>0.25</v>
      </c>
      <c r="T209" s="187">
        <f t="shared" ref="T209" si="852">SUM(P209:P209)*M209</f>
        <v>0.25</v>
      </c>
      <c r="U209" s="187">
        <f t="shared" ref="U209" si="853">SUM(Q209:Q209)*M209</f>
        <v>0.25</v>
      </c>
      <c r="V209" s="199">
        <f t="shared" ref="V209" si="854">SUM(R209:R209)*M209</f>
        <v>0.25</v>
      </c>
      <c r="W209" s="203">
        <f t="shared" si="691"/>
        <v>0.25</v>
      </c>
      <c r="X209" s="244">
        <f>+S206+S208+S212+S210</f>
        <v>0</v>
      </c>
      <c r="Y209" s="247">
        <f>+T206+T208+T212+T210</f>
        <v>0</v>
      </c>
      <c r="Z209" s="247">
        <f>+U206+U208+U212+U210</f>
        <v>0</v>
      </c>
      <c r="AA209" s="247">
        <f>+V206+V208+V212+V210</f>
        <v>0</v>
      </c>
      <c r="AB209" s="250">
        <f>+W206+W208+W212+W210</f>
        <v>0</v>
      </c>
      <c r="AC209" s="784"/>
      <c r="AD209" s="253" t="s">
        <v>262</v>
      </c>
      <c r="AE209" s="255" t="str">
        <f t="shared" ref="AE209" si="855">+IF(O210&gt;O209,"SUPERADA",IF(O210=O209,"EQUILIBRADA",IF(O210&lt;O209,"PARA MEJORAR")))</f>
        <v>PARA MEJORAR</v>
      </c>
      <c r="AF209" s="257" t="str">
        <f>IF(COUNTIF(AE209:AE216,"PARA MEJORAR")&gt;=1,"PARA MEJORAR","BIEN")</f>
        <v>PARA MEJORAR</v>
      </c>
      <c r="AG209" s="1089" t="str">
        <f>IF(COUNTIF(AF209:AF216,"PARA MEJORAR")&gt;=1,"PARA MEJORAR","BIEN")</f>
        <v>PARA MEJORAR</v>
      </c>
      <c r="AH209" s="1088"/>
      <c r="AI209" s="1080"/>
      <c r="AJ209" s="15"/>
      <c r="AK209" s="16"/>
      <c r="AL209" s="16"/>
      <c r="AM209" s="16"/>
      <c r="AN209" s="16"/>
      <c r="AO209" s="17"/>
      <c r="AP209" s="55"/>
    </row>
    <row r="210" spans="1:42" ht="40" customHeight="1" thickBot="1" x14ac:dyDescent="0.25">
      <c r="A210" s="1094"/>
      <c r="B210" s="1097"/>
      <c r="C210" s="1034"/>
      <c r="D210" s="220"/>
      <c r="E210" s="1037"/>
      <c r="F210" s="1040"/>
      <c r="G210" s="226"/>
      <c r="H210" s="1043"/>
      <c r="I210" s="1022"/>
      <c r="J210" s="1022"/>
      <c r="K210" s="1024"/>
      <c r="L210" s="1026"/>
      <c r="M210" s="1028"/>
      <c r="N210" s="51" t="s">
        <v>49</v>
      </c>
      <c r="O210" s="75">
        <v>0</v>
      </c>
      <c r="P210" s="76">
        <v>0</v>
      </c>
      <c r="Q210" s="76">
        <v>0</v>
      </c>
      <c r="R210" s="158">
        <v>0</v>
      </c>
      <c r="S210" s="189">
        <f t="shared" ref="S210" si="856">SUM(O210:O210)*M209</f>
        <v>0</v>
      </c>
      <c r="T210" s="190">
        <f t="shared" ref="T210" si="857">SUM(P210:P210)*M209</f>
        <v>0</v>
      </c>
      <c r="U210" s="190">
        <f t="shared" ref="U210" si="858">SUM(Q210:Q210)*M209</f>
        <v>0</v>
      </c>
      <c r="V210" s="200">
        <f t="shared" ref="V210" si="859">SUM(R210:R210)*M209</f>
        <v>0</v>
      </c>
      <c r="W210" s="204">
        <f t="shared" si="691"/>
        <v>0</v>
      </c>
      <c r="X210" s="245"/>
      <c r="Y210" s="248"/>
      <c r="Z210" s="248"/>
      <c r="AA210" s="248"/>
      <c r="AB210" s="251"/>
      <c r="AC210" s="784"/>
      <c r="AD210" s="254"/>
      <c r="AE210" s="256"/>
      <c r="AF210" s="258"/>
      <c r="AG210" s="1090"/>
      <c r="AH210" s="1088"/>
      <c r="AI210" s="1080"/>
      <c r="AJ210" s="38"/>
      <c r="AK210" s="60"/>
      <c r="AL210" s="60"/>
      <c r="AM210" s="60"/>
      <c r="AN210" s="60"/>
      <c r="AO210" s="39"/>
      <c r="AP210" s="55"/>
    </row>
    <row r="211" spans="1:42" ht="40" customHeight="1" x14ac:dyDescent="0.2">
      <c r="A211" s="1094"/>
      <c r="B211" s="1097"/>
      <c r="C211" s="1034"/>
      <c r="D211" s="220"/>
      <c r="E211" s="1037"/>
      <c r="F211" s="1040"/>
      <c r="G211" s="226"/>
      <c r="H211" s="1043"/>
      <c r="I211" s="1022"/>
      <c r="J211" s="1022"/>
      <c r="K211" s="1024"/>
      <c r="L211" s="1029" t="s">
        <v>263</v>
      </c>
      <c r="M211" s="1030">
        <v>0.25</v>
      </c>
      <c r="N211" s="53" t="s">
        <v>43</v>
      </c>
      <c r="O211" s="116">
        <v>0.25</v>
      </c>
      <c r="P211" s="111">
        <v>0.5</v>
      </c>
      <c r="Q211" s="111">
        <v>0.75</v>
      </c>
      <c r="R211" s="162">
        <v>1</v>
      </c>
      <c r="S211" s="192">
        <f t="shared" ref="S211" si="860">SUM(O211:O211)*M211</f>
        <v>6.25E-2</v>
      </c>
      <c r="T211" s="193">
        <f t="shared" ref="T211" si="861">SUM(P211:P211)*M211</f>
        <v>0.125</v>
      </c>
      <c r="U211" s="193">
        <f t="shared" ref="U211" si="862">SUM(Q211:Q211)*M211</f>
        <v>0.1875</v>
      </c>
      <c r="V211" s="201">
        <f t="shared" ref="V211" si="863">SUM(R211:R211)*M211</f>
        <v>0.25</v>
      </c>
      <c r="W211" s="205">
        <f t="shared" si="691"/>
        <v>0.25</v>
      </c>
      <c r="X211" s="245"/>
      <c r="Y211" s="248"/>
      <c r="Z211" s="248"/>
      <c r="AA211" s="248"/>
      <c r="AB211" s="251"/>
      <c r="AC211" s="784"/>
      <c r="AD211" s="254"/>
      <c r="AE211" s="255" t="str">
        <f t="shared" ref="AE211" si="864">+IF(O212&gt;O211,"SUPERADA",IF(O212=O211,"EQUILIBRADA",IF(O212&lt;O211,"PARA MEJORAR")))</f>
        <v>PARA MEJORAR</v>
      </c>
      <c r="AF211" s="258"/>
      <c r="AG211" s="1090"/>
      <c r="AH211" s="1088"/>
      <c r="AI211" s="1080"/>
      <c r="AJ211" s="38"/>
      <c r="AK211" s="60"/>
      <c r="AL211" s="60"/>
      <c r="AM211" s="60"/>
      <c r="AN211" s="60"/>
      <c r="AO211" s="39"/>
      <c r="AP211" s="55"/>
    </row>
    <row r="212" spans="1:42" ht="40" customHeight="1" thickBot="1" x14ac:dyDescent="0.25">
      <c r="A212" s="1094"/>
      <c r="B212" s="1097"/>
      <c r="C212" s="1034"/>
      <c r="D212" s="220"/>
      <c r="E212" s="1037"/>
      <c r="F212" s="1040"/>
      <c r="G212" s="226"/>
      <c r="H212" s="1043"/>
      <c r="I212" s="1022"/>
      <c r="J212" s="1022"/>
      <c r="K212" s="1024"/>
      <c r="L212" s="1026"/>
      <c r="M212" s="1028"/>
      <c r="N212" s="51" t="s">
        <v>49</v>
      </c>
      <c r="O212" s="75">
        <v>0</v>
      </c>
      <c r="P212" s="76">
        <v>0</v>
      </c>
      <c r="Q212" s="76">
        <v>0</v>
      </c>
      <c r="R212" s="158">
        <v>0</v>
      </c>
      <c r="S212" s="189">
        <f t="shared" ref="S212" si="865">SUM(O212:O212)*M211</f>
        <v>0</v>
      </c>
      <c r="T212" s="190">
        <f t="shared" ref="T212" si="866">SUM(P212:P212)*M211</f>
        <v>0</v>
      </c>
      <c r="U212" s="190">
        <f t="shared" ref="U212" si="867">SUM(Q212:Q212)*M211</f>
        <v>0</v>
      </c>
      <c r="V212" s="200">
        <f t="shared" ref="V212" si="868">SUM(R212:R212)*M211</f>
        <v>0</v>
      </c>
      <c r="W212" s="204">
        <f t="shared" si="691"/>
        <v>0</v>
      </c>
      <c r="X212" s="245"/>
      <c r="Y212" s="248"/>
      <c r="Z212" s="248"/>
      <c r="AA212" s="248"/>
      <c r="AB212" s="251"/>
      <c r="AC212" s="784"/>
      <c r="AD212" s="254"/>
      <c r="AE212" s="256"/>
      <c r="AF212" s="258"/>
      <c r="AG212" s="1090"/>
      <c r="AH212" s="1088"/>
      <c r="AI212" s="1080"/>
      <c r="AJ212" s="38"/>
      <c r="AK212" s="60"/>
      <c r="AL212" s="60"/>
      <c r="AM212" s="60"/>
      <c r="AN212" s="60"/>
      <c r="AO212" s="39"/>
      <c r="AP212" s="55"/>
    </row>
    <row r="213" spans="1:42" ht="40" customHeight="1" x14ac:dyDescent="0.2">
      <c r="A213" s="1094"/>
      <c r="B213" s="1097"/>
      <c r="C213" s="1034"/>
      <c r="D213" s="220"/>
      <c r="E213" s="1037"/>
      <c r="F213" s="1040"/>
      <c r="G213" s="226"/>
      <c r="H213" s="1043"/>
      <c r="I213" s="1022"/>
      <c r="J213" s="1022"/>
      <c r="K213" s="1024"/>
      <c r="L213" s="1138" t="s">
        <v>264</v>
      </c>
      <c r="M213" s="1030">
        <v>0.25</v>
      </c>
      <c r="N213" s="53" t="s">
        <v>43</v>
      </c>
      <c r="O213" s="116">
        <v>0.25</v>
      </c>
      <c r="P213" s="111">
        <v>0.5</v>
      </c>
      <c r="Q213" s="111">
        <v>0.75</v>
      </c>
      <c r="R213" s="162">
        <v>1</v>
      </c>
      <c r="S213" s="192">
        <f t="shared" ref="S213" si="869">SUM(O213:O213)*M213</f>
        <v>6.25E-2</v>
      </c>
      <c r="T213" s="193">
        <f t="shared" ref="T213" si="870">SUM(P213:P213)*M213</f>
        <v>0.125</v>
      </c>
      <c r="U213" s="193">
        <f t="shared" ref="U213" si="871">SUM(Q213:Q213)*M213</f>
        <v>0.1875</v>
      </c>
      <c r="V213" s="201">
        <f t="shared" ref="V213" si="872">SUM(R213:R213)*M213</f>
        <v>0.25</v>
      </c>
      <c r="W213" s="205">
        <f t="shared" si="691"/>
        <v>0.25</v>
      </c>
      <c r="X213" s="245"/>
      <c r="Y213" s="248"/>
      <c r="Z213" s="248"/>
      <c r="AA213" s="248"/>
      <c r="AB213" s="251"/>
      <c r="AC213" s="784"/>
      <c r="AD213" s="254"/>
      <c r="AE213" s="255" t="str">
        <f t="shared" ref="AE213" si="873">+IF(O214&gt;O213,"SUPERADA",IF(O214=O213,"EQUILIBRADA",IF(O214&lt;O213,"PARA MEJORAR")))</f>
        <v>PARA MEJORAR</v>
      </c>
      <c r="AF213" s="258"/>
      <c r="AG213" s="1090"/>
      <c r="AH213" s="1088"/>
      <c r="AI213" s="1080"/>
      <c r="AJ213" s="38"/>
      <c r="AK213" s="60"/>
      <c r="AL213" s="60"/>
      <c r="AM213" s="60"/>
      <c r="AN213" s="60"/>
      <c r="AO213" s="39"/>
      <c r="AP213" s="55"/>
    </row>
    <row r="214" spans="1:42" ht="40" customHeight="1" thickBot="1" x14ac:dyDescent="0.25">
      <c r="A214" s="1094"/>
      <c r="B214" s="1097"/>
      <c r="C214" s="1034"/>
      <c r="D214" s="220"/>
      <c r="E214" s="1037"/>
      <c r="F214" s="1040"/>
      <c r="G214" s="226"/>
      <c r="H214" s="1043"/>
      <c r="I214" s="1022"/>
      <c r="J214" s="1022"/>
      <c r="K214" s="1024"/>
      <c r="L214" s="1045"/>
      <c r="M214" s="1028"/>
      <c r="N214" s="51" t="s">
        <v>49</v>
      </c>
      <c r="O214" s="75">
        <v>0</v>
      </c>
      <c r="P214" s="76">
        <v>0</v>
      </c>
      <c r="Q214" s="76">
        <v>0</v>
      </c>
      <c r="R214" s="158">
        <v>0</v>
      </c>
      <c r="S214" s="189">
        <f t="shared" ref="S214" si="874">SUM(O214:O214)*M213</f>
        <v>0</v>
      </c>
      <c r="T214" s="190">
        <f t="shared" ref="T214" si="875">SUM(P214:P214)*M213</f>
        <v>0</v>
      </c>
      <c r="U214" s="190">
        <f t="shared" ref="U214" si="876">SUM(Q214:Q214)*M213</f>
        <v>0</v>
      </c>
      <c r="V214" s="200">
        <f t="shared" ref="V214" si="877">SUM(R214:R214)*M213</f>
        <v>0</v>
      </c>
      <c r="W214" s="204">
        <f t="shared" si="691"/>
        <v>0</v>
      </c>
      <c r="X214" s="245"/>
      <c r="Y214" s="248"/>
      <c r="Z214" s="248"/>
      <c r="AA214" s="248"/>
      <c r="AB214" s="251"/>
      <c r="AC214" s="784"/>
      <c r="AD214" s="254"/>
      <c r="AE214" s="256"/>
      <c r="AF214" s="258"/>
      <c r="AG214" s="1090"/>
      <c r="AH214" s="1088"/>
      <c r="AI214" s="1080"/>
      <c r="AJ214" s="38"/>
      <c r="AK214" s="60"/>
      <c r="AL214" s="60"/>
      <c r="AM214" s="60"/>
      <c r="AN214" s="60"/>
      <c r="AO214" s="39"/>
      <c r="AP214" s="55"/>
    </row>
    <row r="215" spans="1:42" ht="40" customHeight="1" x14ac:dyDescent="0.2">
      <c r="A215" s="1094"/>
      <c r="B215" s="1097"/>
      <c r="C215" s="1034"/>
      <c r="D215" s="220"/>
      <c r="E215" s="1037"/>
      <c r="F215" s="1040"/>
      <c r="G215" s="226"/>
      <c r="H215" s="1043"/>
      <c r="I215" s="1022"/>
      <c r="J215" s="1022"/>
      <c r="K215" s="1024"/>
      <c r="L215" s="1029" t="s">
        <v>265</v>
      </c>
      <c r="M215" s="1030">
        <v>0.25</v>
      </c>
      <c r="N215" s="53" t="s">
        <v>43</v>
      </c>
      <c r="O215" s="116">
        <v>0.25</v>
      </c>
      <c r="P215" s="111">
        <v>0.5</v>
      </c>
      <c r="Q215" s="111">
        <v>0.75</v>
      </c>
      <c r="R215" s="162">
        <v>1</v>
      </c>
      <c r="S215" s="192">
        <f t="shared" ref="S215" si="878">SUM(O215:O215)*M215</f>
        <v>6.25E-2</v>
      </c>
      <c r="T215" s="193">
        <f t="shared" ref="T215" si="879">SUM(P215:P215)*M215</f>
        <v>0.125</v>
      </c>
      <c r="U215" s="193">
        <f t="shared" ref="U215" si="880">SUM(Q215:Q215)*M215</f>
        <v>0.1875</v>
      </c>
      <c r="V215" s="201">
        <f t="shared" ref="V215" si="881">SUM(R215:R215)*M215</f>
        <v>0.25</v>
      </c>
      <c r="W215" s="205">
        <f t="shared" si="691"/>
        <v>0.25</v>
      </c>
      <c r="X215" s="245"/>
      <c r="Y215" s="248"/>
      <c r="Z215" s="248"/>
      <c r="AA215" s="248"/>
      <c r="AB215" s="251"/>
      <c r="AC215" s="784"/>
      <c r="AD215" s="254"/>
      <c r="AE215" s="255" t="str">
        <f t="shared" ref="AE215" si="882">+IF(O216&gt;O215,"SUPERADA",IF(O216=O215,"EQUILIBRADA",IF(O216&lt;O215,"PARA MEJORAR")))</f>
        <v>PARA MEJORAR</v>
      </c>
      <c r="AF215" s="258"/>
      <c r="AG215" s="1090"/>
      <c r="AH215" s="1088"/>
      <c r="AI215" s="1080"/>
      <c r="AJ215" s="38"/>
      <c r="AK215" s="60"/>
      <c r="AL215" s="60"/>
      <c r="AM215" s="60"/>
      <c r="AN215" s="60"/>
      <c r="AO215" s="39"/>
      <c r="AP215" s="55"/>
    </row>
    <row r="216" spans="1:42" ht="40" customHeight="1" thickBot="1" x14ac:dyDescent="0.25">
      <c r="A216" s="1094"/>
      <c r="B216" s="1097"/>
      <c r="C216" s="1035"/>
      <c r="D216" s="221"/>
      <c r="E216" s="1038"/>
      <c r="F216" s="1041"/>
      <c r="G216" s="227"/>
      <c r="H216" s="1043"/>
      <c r="I216" s="1022"/>
      <c r="J216" s="1022"/>
      <c r="K216" s="1024"/>
      <c r="L216" s="1031"/>
      <c r="M216" s="1032"/>
      <c r="N216" s="51" t="s">
        <v>49</v>
      </c>
      <c r="O216" s="77">
        <v>0</v>
      </c>
      <c r="P216" s="78">
        <v>0</v>
      </c>
      <c r="Q216" s="78">
        <v>0</v>
      </c>
      <c r="R216" s="159">
        <v>0</v>
      </c>
      <c r="S216" s="195">
        <f t="shared" ref="S216" si="883">SUM(O216:O216)*M215</f>
        <v>0</v>
      </c>
      <c r="T216" s="196">
        <f t="shared" ref="T216" si="884">SUM(P216:P216)*M215</f>
        <v>0</v>
      </c>
      <c r="U216" s="196">
        <f t="shared" ref="U216" si="885">SUM(Q216:Q216)*M215</f>
        <v>0</v>
      </c>
      <c r="V216" s="202">
        <f t="shared" ref="V216" si="886">SUM(R216:R216)*M215</f>
        <v>0</v>
      </c>
      <c r="W216" s="206">
        <f t="shared" si="691"/>
        <v>0</v>
      </c>
      <c r="X216" s="245"/>
      <c r="Y216" s="248"/>
      <c r="Z216" s="248"/>
      <c r="AA216" s="248"/>
      <c r="AB216" s="251"/>
      <c r="AC216" s="784"/>
      <c r="AD216" s="254"/>
      <c r="AE216" s="256"/>
      <c r="AF216" s="258"/>
      <c r="AG216" s="1091"/>
      <c r="AH216" s="1088"/>
      <c r="AI216" s="1080"/>
      <c r="AJ216" s="38"/>
      <c r="AK216" s="60"/>
      <c r="AL216" s="60"/>
      <c r="AM216" s="60"/>
      <c r="AN216" s="60"/>
      <c r="AO216" s="39"/>
      <c r="AP216" s="55"/>
    </row>
    <row r="217" spans="1:42" ht="40" customHeight="1" x14ac:dyDescent="0.2">
      <c r="A217" s="1094"/>
      <c r="B217" s="1097"/>
      <c r="C217" s="1100">
        <v>15</v>
      </c>
      <c r="D217" s="1101" t="s">
        <v>266</v>
      </c>
      <c r="E217" s="1104">
        <v>18</v>
      </c>
      <c r="F217" s="1107" t="s">
        <v>267</v>
      </c>
      <c r="G217" s="1008" t="s">
        <v>268</v>
      </c>
      <c r="H217" s="1011">
        <v>28</v>
      </c>
      <c r="I217" s="1014" t="s">
        <v>269</v>
      </c>
      <c r="J217" s="1014" t="s">
        <v>196</v>
      </c>
      <c r="K217" s="1017">
        <f>AB217</f>
        <v>0</v>
      </c>
      <c r="L217" s="1020" t="s">
        <v>270</v>
      </c>
      <c r="M217" s="1002">
        <v>0.3</v>
      </c>
      <c r="N217" s="53" t="s">
        <v>43</v>
      </c>
      <c r="O217" s="102">
        <v>0.15</v>
      </c>
      <c r="P217" s="102">
        <v>0.3</v>
      </c>
      <c r="Q217" s="102">
        <v>0.6</v>
      </c>
      <c r="R217" s="160">
        <v>1</v>
      </c>
      <c r="S217" s="186">
        <f t="shared" ref="S217" si="887">SUM(O217:O217)*M217</f>
        <v>4.4999999999999998E-2</v>
      </c>
      <c r="T217" s="187">
        <f t="shared" ref="T217" si="888">SUM(P217:P217)*M217</f>
        <v>0.09</v>
      </c>
      <c r="U217" s="187">
        <f t="shared" ref="U217" si="889">SUM(Q217:Q217)*M217</f>
        <v>0.18</v>
      </c>
      <c r="V217" s="199">
        <f t="shared" ref="V217" si="890">SUM(R217:R217)*M217</f>
        <v>0.3</v>
      </c>
      <c r="W217" s="203">
        <f t="shared" si="691"/>
        <v>0.3</v>
      </c>
      <c r="X217" s="244">
        <f>+S214+S216+S218+S220</f>
        <v>0</v>
      </c>
      <c r="Y217" s="247">
        <f>+T214+T216+T218+T220</f>
        <v>0</v>
      </c>
      <c r="Z217" s="247">
        <f>+U214+U216+U218+U220</f>
        <v>0</v>
      </c>
      <c r="AA217" s="247">
        <f>+V214+V216+V218+V220</f>
        <v>0</v>
      </c>
      <c r="AB217" s="250">
        <f>+W214+W216+W218+W220</f>
        <v>0</v>
      </c>
      <c r="AC217" s="784"/>
      <c r="AD217" s="253" t="s">
        <v>271</v>
      </c>
      <c r="AE217" s="255" t="str">
        <f t="shared" ref="AE217" si="891">+IF(O218&gt;O217,"SUPERADA",IF(O218=O217,"EQUILIBRADA",IF(O218&lt;O217,"PARA MEJORAR")))</f>
        <v>PARA MEJORAR</v>
      </c>
      <c r="AF217" s="257" t="str">
        <f>IF(COUNTIF(AE217:AE224,"PARA MEJORAR")&gt;=1,"PARA MEJORAR","BIEN")</f>
        <v>PARA MEJORAR</v>
      </c>
      <c r="AG217" s="995" t="str">
        <f>IF(COUNTIF(AF224:AF1225,"PARA MEJORAR")&gt;=1,"PARA MEJORAR","BIEN")</f>
        <v>PARA MEJORAR</v>
      </c>
      <c r="AH217" s="1088"/>
      <c r="AI217" s="1080"/>
      <c r="AJ217" s="15"/>
      <c r="AK217" s="16"/>
      <c r="AL217" s="16"/>
      <c r="AM217" s="16"/>
      <c r="AN217" s="16"/>
      <c r="AO217" s="17"/>
      <c r="AP217" s="55"/>
    </row>
    <row r="218" spans="1:42" ht="40" customHeight="1" thickBot="1" x14ac:dyDescent="0.25">
      <c r="A218" s="1094"/>
      <c r="B218" s="1097"/>
      <c r="C218" s="1100"/>
      <c r="D218" s="1102"/>
      <c r="E218" s="1105"/>
      <c r="F218" s="1108"/>
      <c r="G218" s="1009"/>
      <c r="H218" s="1012"/>
      <c r="I218" s="1015"/>
      <c r="J218" s="1015"/>
      <c r="K218" s="1018"/>
      <c r="L218" s="999"/>
      <c r="M218" s="1000"/>
      <c r="N218" s="51" t="s">
        <v>49</v>
      </c>
      <c r="O218" s="76">
        <v>0</v>
      </c>
      <c r="P218" s="76">
        <v>0</v>
      </c>
      <c r="Q218" s="76">
        <v>0</v>
      </c>
      <c r="R218" s="158">
        <v>0</v>
      </c>
      <c r="S218" s="189">
        <f t="shared" ref="S218" si="892">SUM(O218:O218)*M217</f>
        <v>0</v>
      </c>
      <c r="T218" s="190">
        <f t="shared" ref="T218" si="893">SUM(P218:P218)*M217</f>
        <v>0</v>
      </c>
      <c r="U218" s="190">
        <f t="shared" ref="U218" si="894">SUM(Q218:Q218)*M217</f>
        <v>0</v>
      </c>
      <c r="V218" s="200">
        <f t="shared" ref="V218" si="895">SUM(R218:R218)*M217</f>
        <v>0</v>
      </c>
      <c r="W218" s="204">
        <f t="shared" si="691"/>
        <v>0</v>
      </c>
      <c r="X218" s="245"/>
      <c r="Y218" s="248"/>
      <c r="Z218" s="248"/>
      <c r="AA218" s="248"/>
      <c r="AB218" s="251"/>
      <c r="AC218" s="784"/>
      <c r="AD218" s="254"/>
      <c r="AE218" s="256"/>
      <c r="AF218" s="258"/>
      <c r="AG218" s="996"/>
      <c r="AH218" s="1088"/>
      <c r="AI218" s="1080"/>
      <c r="AJ218" s="38"/>
      <c r="AK218" s="60"/>
      <c r="AL218" s="60"/>
      <c r="AM218" s="60"/>
      <c r="AN218" s="60"/>
      <c r="AO218" s="39"/>
      <c r="AP218" s="55"/>
    </row>
    <row r="219" spans="1:42" ht="40" customHeight="1" x14ac:dyDescent="0.2">
      <c r="A219" s="1094"/>
      <c r="B219" s="1097"/>
      <c r="C219" s="1100"/>
      <c r="D219" s="1102"/>
      <c r="E219" s="1105"/>
      <c r="F219" s="1108"/>
      <c r="G219" s="1009"/>
      <c r="H219" s="1012"/>
      <c r="I219" s="1015"/>
      <c r="J219" s="1015"/>
      <c r="K219" s="1018"/>
      <c r="L219" s="998" t="s">
        <v>272</v>
      </c>
      <c r="M219" s="1000">
        <v>0.3</v>
      </c>
      <c r="N219" s="53" t="s">
        <v>43</v>
      </c>
      <c r="O219" s="111">
        <v>0</v>
      </c>
      <c r="P219" s="111">
        <v>0.05</v>
      </c>
      <c r="Q219" s="111">
        <v>0.2</v>
      </c>
      <c r="R219" s="162">
        <v>1</v>
      </c>
      <c r="S219" s="192">
        <f t="shared" ref="S219" si="896">SUM(O219:O219)*M219</f>
        <v>0</v>
      </c>
      <c r="T219" s="193">
        <f t="shared" ref="T219" si="897">SUM(P219:P219)*M219</f>
        <v>1.4999999999999999E-2</v>
      </c>
      <c r="U219" s="193">
        <f t="shared" ref="U219" si="898">SUM(Q219:Q219)*M219</f>
        <v>0.06</v>
      </c>
      <c r="V219" s="201">
        <f t="shared" ref="V219" si="899">SUM(R219:R219)*M219</f>
        <v>0.3</v>
      </c>
      <c r="W219" s="205">
        <f t="shared" si="691"/>
        <v>0.3</v>
      </c>
      <c r="X219" s="245"/>
      <c r="Y219" s="248"/>
      <c r="Z219" s="248"/>
      <c r="AA219" s="248"/>
      <c r="AB219" s="251"/>
      <c r="AC219" s="784"/>
      <c r="AD219" s="254"/>
      <c r="AE219" s="255" t="str">
        <f t="shared" ref="AE219" si="900">+IF(O220&gt;O219,"SUPERADA",IF(O220=O219,"EQUILIBRADA",IF(O220&lt;O219,"PARA MEJORAR")))</f>
        <v>EQUILIBRADA</v>
      </c>
      <c r="AF219" s="258"/>
      <c r="AG219" s="996"/>
      <c r="AH219" s="1088"/>
      <c r="AI219" s="1080"/>
      <c r="AJ219" s="38"/>
      <c r="AK219" s="60"/>
      <c r="AL219" s="60"/>
      <c r="AM219" s="60"/>
      <c r="AN219" s="60"/>
      <c r="AO219" s="39"/>
      <c r="AP219" s="55"/>
    </row>
    <row r="220" spans="1:42" ht="40" customHeight="1" thickBot="1" x14ac:dyDescent="0.25">
      <c r="A220" s="1094"/>
      <c r="B220" s="1097"/>
      <c r="C220" s="1100"/>
      <c r="D220" s="1102"/>
      <c r="E220" s="1105"/>
      <c r="F220" s="1108"/>
      <c r="G220" s="1009"/>
      <c r="H220" s="1012"/>
      <c r="I220" s="1015"/>
      <c r="J220" s="1015"/>
      <c r="K220" s="1018"/>
      <c r="L220" s="999"/>
      <c r="M220" s="1000"/>
      <c r="N220" s="51" t="s">
        <v>49</v>
      </c>
      <c r="O220" s="76">
        <v>0</v>
      </c>
      <c r="P220" s="76">
        <v>0</v>
      </c>
      <c r="Q220" s="76">
        <v>0</v>
      </c>
      <c r="R220" s="158">
        <v>0</v>
      </c>
      <c r="S220" s="189">
        <f t="shared" ref="S220" si="901">SUM(O220:O220)*M219</f>
        <v>0</v>
      </c>
      <c r="T220" s="190">
        <f t="shared" ref="T220" si="902">SUM(P220:P220)*M219</f>
        <v>0</v>
      </c>
      <c r="U220" s="190">
        <f t="shared" ref="U220" si="903">SUM(Q220:Q220)*M219</f>
        <v>0</v>
      </c>
      <c r="V220" s="200">
        <f t="shared" ref="V220" si="904">SUM(R220:R220)*M219</f>
        <v>0</v>
      </c>
      <c r="W220" s="204">
        <f t="shared" si="691"/>
        <v>0</v>
      </c>
      <c r="X220" s="245"/>
      <c r="Y220" s="248"/>
      <c r="Z220" s="248"/>
      <c r="AA220" s="248"/>
      <c r="AB220" s="251"/>
      <c r="AC220" s="784"/>
      <c r="AD220" s="254"/>
      <c r="AE220" s="256"/>
      <c r="AF220" s="258"/>
      <c r="AG220" s="996"/>
      <c r="AH220" s="1088"/>
      <c r="AI220" s="1080"/>
      <c r="AJ220" s="38"/>
      <c r="AK220" s="60"/>
      <c r="AL220" s="60"/>
      <c r="AM220" s="60"/>
      <c r="AN220" s="60"/>
      <c r="AO220" s="39"/>
      <c r="AP220" s="55"/>
    </row>
    <row r="221" spans="1:42" ht="40" customHeight="1" x14ac:dyDescent="0.2">
      <c r="A221" s="1094"/>
      <c r="B221" s="1097"/>
      <c r="C221" s="1100"/>
      <c r="D221" s="1102"/>
      <c r="E221" s="1105"/>
      <c r="F221" s="1108"/>
      <c r="G221" s="1009"/>
      <c r="H221" s="1012"/>
      <c r="I221" s="1015"/>
      <c r="J221" s="1015"/>
      <c r="K221" s="1018"/>
      <c r="L221" s="998" t="s">
        <v>273</v>
      </c>
      <c r="M221" s="1000">
        <v>0.2</v>
      </c>
      <c r="N221" s="53" t="s">
        <v>43</v>
      </c>
      <c r="O221" s="111">
        <v>0</v>
      </c>
      <c r="P221" s="111">
        <v>0.05</v>
      </c>
      <c r="Q221" s="111">
        <v>0.2</v>
      </c>
      <c r="R221" s="162">
        <v>1</v>
      </c>
      <c r="S221" s="192">
        <f t="shared" ref="S221" si="905">SUM(O221:O221)*M221</f>
        <v>0</v>
      </c>
      <c r="T221" s="193">
        <f t="shared" ref="T221" si="906">SUM(P221:P221)*M221</f>
        <v>1.0000000000000002E-2</v>
      </c>
      <c r="U221" s="193">
        <f t="shared" ref="U221" si="907">SUM(Q221:Q221)*M221</f>
        <v>4.0000000000000008E-2</v>
      </c>
      <c r="V221" s="201">
        <f t="shared" ref="V221" si="908">SUM(R221:R221)*M221</f>
        <v>0.2</v>
      </c>
      <c r="W221" s="205">
        <f t="shared" si="691"/>
        <v>0.2</v>
      </c>
      <c r="X221" s="245"/>
      <c r="Y221" s="248"/>
      <c r="Z221" s="248"/>
      <c r="AA221" s="248"/>
      <c r="AB221" s="251"/>
      <c r="AC221" s="784"/>
      <c r="AD221" s="254"/>
      <c r="AE221" s="255" t="str">
        <f t="shared" ref="AE221" si="909">+IF(O222&gt;O221,"SUPERADA",IF(O222=O221,"EQUILIBRADA",IF(O222&lt;O221,"PARA MEJORAR")))</f>
        <v>EQUILIBRADA</v>
      </c>
      <c r="AF221" s="258"/>
      <c r="AG221" s="996"/>
      <c r="AH221" s="1088"/>
      <c r="AI221" s="1080"/>
      <c r="AJ221" s="38"/>
      <c r="AK221" s="60"/>
      <c r="AL221" s="60"/>
      <c r="AM221" s="60"/>
      <c r="AN221" s="60"/>
      <c r="AO221" s="39"/>
      <c r="AP221" s="55"/>
    </row>
    <row r="222" spans="1:42" ht="40" customHeight="1" thickBot="1" x14ac:dyDescent="0.25">
      <c r="A222" s="1094"/>
      <c r="B222" s="1097"/>
      <c r="C222" s="1100"/>
      <c r="D222" s="1102"/>
      <c r="E222" s="1105"/>
      <c r="F222" s="1108"/>
      <c r="G222" s="1009"/>
      <c r="H222" s="1012"/>
      <c r="I222" s="1015"/>
      <c r="J222" s="1015"/>
      <c r="K222" s="1018"/>
      <c r="L222" s="999"/>
      <c r="M222" s="1000"/>
      <c r="N222" s="51" t="s">
        <v>49</v>
      </c>
      <c r="O222" s="76">
        <v>0</v>
      </c>
      <c r="P222" s="76">
        <v>0</v>
      </c>
      <c r="Q222" s="76">
        <v>0</v>
      </c>
      <c r="R222" s="158">
        <v>0</v>
      </c>
      <c r="S222" s="189">
        <f t="shared" ref="S222" si="910">SUM(O222:O222)*M221</f>
        <v>0</v>
      </c>
      <c r="T222" s="190">
        <f t="shared" ref="T222" si="911">SUM(P222:P222)*M221</f>
        <v>0</v>
      </c>
      <c r="U222" s="190">
        <f t="shared" ref="U222" si="912">SUM(Q222:Q222)*M221</f>
        <v>0</v>
      </c>
      <c r="V222" s="200">
        <f t="shared" ref="V222" si="913">SUM(R222:R222)*M221</f>
        <v>0</v>
      </c>
      <c r="W222" s="204">
        <f t="shared" si="691"/>
        <v>0</v>
      </c>
      <c r="X222" s="245"/>
      <c r="Y222" s="248"/>
      <c r="Z222" s="248"/>
      <c r="AA222" s="248"/>
      <c r="AB222" s="251"/>
      <c r="AC222" s="784"/>
      <c r="AD222" s="254"/>
      <c r="AE222" s="256"/>
      <c r="AF222" s="258"/>
      <c r="AG222" s="996"/>
      <c r="AH222" s="1088"/>
      <c r="AI222" s="1080"/>
      <c r="AJ222" s="38"/>
      <c r="AK222" s="60"/>
      <c r="AL222" s="60"/>
      <c r="AM222" s="60"/>
      <c r="AN222" s="60"/>
      <c r="AO222" s="39"/>
      <c r="AP222" s="55"/>
    </row>
    <row r="223" spans="1:42" ht="40" customHeight="1" x14ac:dyDescent="0.2">
      <c r="A223" s="1094"/>
      <c r="B223" s="1097"/>
      <c r="C223" s="1100"/>
      <c r="D223" s="1102"/>
      <c r="E223" s="1105"/>
      <c r="F223" s="1108"/>
      <c r="G223" s="1009"/>
      <c r="H223" s="1012"/>
      <c r="I223" s="1015"/>
      <c r="J223" s="1015"/>
      <c r="K223" s="1018"/>
      <c r="L223" s="998" t="s">
        <v>274</v>
      </c>
      <c r="M223" s="1000">
        <v>0.2</v>
      </c>
      <c r="N223" s="53" t="s">
        <v>43</v>
      </c>
      <c r="O223" s="111">
        <v>0</v>
      </c>
      <c r="P223" s="111">
        <v>0.05</v>
      </c>
      <c r="Q223" s="111">
        <v>0.2</v>
      </c>
      <c r="R223" s="162">
        <v>1</v>
      </c>
      <c r="S223" s="192">
        <f t="shared" ref="S223" si="914">SUM(O223:O223)*M223</f>
        <v>0</v>
      </c>
      <c r="T223" s="193">
        <f t="shared" ref="T223" si="915">SUM(P223:P223)*M223</f>
        <v>1.0000000000000002E-2</v>
      </c>
      <c r="U223" s="193">
        <f t="shared" ref="U223" si="916">SUM(Q223:Q223)*M223</f>
        <v>4.0000000000000008E-2</v>
      </c>
      <c r="V223" s="201">
        <f t="shared" ref="V223" si="917">SUM(R223:R223)*M223</f>
        <v>0.2</v>
      </c>
      <c r="W223" s="205">
        <f t="shared" si="691"/>
        <v>0.2</v>
      </c>
      <c r="X223" s="245"/>
      <c r="Y223" s="248"/>
      <c r="Z223" s="248"/>
      <c r="AA223" s="248"/>
      <c r="AB223" s="251"/>
      <c r="AC223" s="784"/>
      <c r="AD223" s="254"/>
      <c r="AE223" s="255" t="str">
        <f t="shared" ref="AE223" si="918">+IF(O224&gt;O223,"SUPERADA",IF(O224=O223,"EQUILIBRADA",IF(O224&lt;O223,"PARA MEJORAR")))</f>
        <v>EQUILIBRADA</v>
      </c>
      <c r="AF223" s="258"/>
      <c r="AG223" s="996"/>
      <c r="AH223" s="1088"/>
      <c r="AI223" s="1080"/>
      <c r="AJ223" s="38"/>
      <c r="AK223" s="60"/>
      <c r="AL223" s="60"/>
      <c r="AM223" s="60"/>
      <c r="AN223" s="60"/>
      <c r="AO223" s="39"/>
      <c r="AP223" s="55"/>
    </row>
    <row r="224" spans="1:42" ht="40" customHeight="1" thickBot="1" x14ac:dyDescent="0.25">
      <c r="A224" s="1094"/>
      <c r="B224" s="1097"/>
      <c r="C224" s="1100"/>
      <c r="D224" s="1103"/>
      <c r="E224" s="1106"/>
      <c r="F224" s="1109"/>
      <c r="G224" s="1010"/>
      <c r="H224" s="1013"/>
      <c r="I224" s="1016"/>
      <c r="J224" s="1016"/>
      <c r="K224" s="1019"/>
      <c r="L224" s="1001"/>
      <c r="M224" s="1003"/>
      <c r="N224" s="51" t="s">
        <v>49</v>
      </c>
      <c r="O224" s="78">
        <v>0</v>
      </c>
      <c r="P224" s="78">
        <v>0</v>
      </c>
      <c r="Q224" s="78">
        <v>0</v>
      </c>
      <c r="R224" s="159">
        <v>0</v>
      </c>
      <c r="S224" s="195">
        <f t="shared" ref="S224" si="919">SUM(O224:O224)*M223</f>
        <v>0</v>
      </c>
      <c r="T224" s="196">
        <f t="shared" ref="T224" si="920">SUM(P224:P224)*M223</f>
        <v>0</v>
      </c>
      <c r="U224" s="196">
        <f t="shared" ref="U224" si="921">SUM(Q224:Q224)*M223</f>
        <v>0</v>
      </c>
      <c r="V224" s="202">
        <f t="shared" ref="V224" si="922">SUM(R224:R224)*M223</f>
        <v>0</v>
      </c>
      <c r="W224" s="206">
        <f t="shared" si="691"/>
        <v>0</v>
      </c>
      <c r="X224" s="245"/>
      <c r="Y224" s="248"/>
      <c r="Z224" s="248"/>
      <c r="AA224" s="248"/>
      <c r="AB224" s="251"/>
      <c r="AC224" s="784"/>
      <c r="AD224" s="254"/>
      <c r="AE224" s="256"/>
      <c r="AF224" s="258"/>
      <c r="AG224" s="997"/>
      <c r="AH224" s="1088"/>
      <c r="AI224" s="1080"/>
      <c r="AJ224" s="38"/>
      <c r="AK224" s="60"/>
      <c r="AL224" s="60"/>
      <c r="AM224" s="60"/>
      <c r="AN224" s="60"/>
      <c r="AO224" s="39"/>
      <c r="AP224" s="55"/>
    </row>
    <row r="225" spans="1:42" ht="40" customHeight="1" thickBot="1" x14ac:dyDescent="0.25">
      <c r="A225" s="1094"/>
      <c r="B225" s="1097"/>
      <c r="C225" s="609"/>
      <c r="D225" s="611"/>
      <c r="E225" s="613"/>
      <c r="F225" s="615"/>
      <c r="G225" s="617" t="s">
        <v>150</v>
      </c>
      <c r="H225" s="619">
        <v>29</v>
      </c>
      <c r="I225" s="1117" t="s">
        <v>151</v>
      </c>
      <c r="J225" s="231" t="s">
        <v>152</v>
      </c>
      <c r="K225" s="237">
        <v>0</v>
      </c>
      <c r="L225" s="1004" t="s">
        <v>153</v>
      </c>
      <c r="M225" s="1006">
        <v>1</v>
      </c>
      <c r="N225" s="53" t="s">
        <v>43</v>
      </c>
      <c r="O225" s="120">
        <v>0</v>
      </c>
      <c r="P225" s="118">
        <v>0</v>
      </c>
      <c r="Q225" s="119">
        <v>0.3</v>
      </c>
      <c r="R225" s="168">
        <v>1</v>
      </c>
      <c r="S225" s="186">
        <f t="shared" ref="S225" si="923">SUM(O225:O225)*M225</f>
        <v>0</v>
      </c>
      <c r="T225" s="187">
        <f t="shared" ref="T225" si="924">SUM(P225:P225)*M225</f>
        <v>0</v>
      </c>
      <c r="U225" s="187">
        <f t="shared" ref="U225" si="925">SUM(Q225:Q225)*M225</f>
        <v>0.3</v>
      </c>
      <c r="V225" s="199">
        <f t="shared" ref="V225" si="926">SUM(R225:R225)*M225</f>
        <v>1</v>
      </c>
      <c r="W225" s="203">
        <f t="shared" si="691"/>
        <v>1</v>
      </c>
      <c r="X225" s="319">
        <f>+S222</f>
        <v>0</v>
      </c>
      <c r="Y225" s="322">
        <f>+T222</f>
        <v>0</v>
      </c>
      <c r="Z225" s="322">
        <f>+U222</f>
        <v>0</v>
      </c>
      <c r="AA225" s="322">
        <f>+V222</f>
        <v>0</v>
      </c>
      <c r="AB225" s="325">
        <f>+W222</f>
        <v>0</v>
      </c>
      <c r="AC225" s="784"/>
      <c r="AD225" s="146" t="s">
        <v>275</v>
      </c>
      <c r="AE225" s="255" t="str">
        <f t="shared" ref="AE225:AE287" si="927">+IF(O226&gt;O225,"SUPERADA",IF(O226=O225,"EQUILIBRADA",IF(O226&lt;O225,"PARA MEJORAR")))</f>
        <v>EQUILIBRADA</v>
      </c>
      <c r="AF225" s="263" t="str">
        <f>IF(COUNTIF(AE225:AE226,"PARA MEJORAR")&gt;=1,"PARA MEJORAR","BIEN")</f>
        <v>BIEN</v>
      </c>
      <c r="AG225" s="263" t="str">
        <f>IF(COUNTIF(AF225:AF226,"PARA MEJORAR")&gt;=1,"PARA MEJORAR","BIEN")</f>
        <v>BIEN</v>
      </c>
      <c r="AH225" s="1088"/>
      <c r="AI225" s="1080"/>
      <c r="AJ225" s="15"/>
      <c r="AK225" s="16"/>
      <c r="AL225" s="16"/>
      <c r="AM225" s="16"/>
      <c r="AN225" s="16"/>
      <c r="AO225" s="17"/>
      <c r="AP225" s="55"/>
    </row>
    <row r="226" spans="1:42" ht="40" customHeight="1" thickBot="1" x14ac:dyDescent="0.25">
      <c r="A226" s="1094"/>
      <c r="B226" s="1097"/>
      <c r="C226" s="610"/>
      <c r="D226" s="612"/>
      <c r="E226" s="614"/>
      <c r="F226" s="616"/>
      <c r="G226" s="618"/>
      <c r="H226" s="620"/>
      <c r="I226" s="1118"/>
      <c r="J226" s="1119"/>
      <c r="K226" s="1120"/>
      <c r="L226" s="1005"/>
      <c r="M226" s="1007"/>
      <c r="N226" s="51" t="s">
        <v>49</v>
      </c>
      <c r="O226" s="93">
        <v>0</v>
      </c>
      <c r="P226" s="91">
        <v>0</v>
      </c>
      <c r="Q226" s="83">
        <v>0</v>
      </c>
      <c r="R226" s="169">
        <v>0</v>
      </c>
      <c r="S226" s="195">
        <f t="shared" ref="S226" si="928">SUM(O226:O226)*M225</f>
        <v>0</v>
      </c>
      <c r="T226" s="196">
        <f t="shared" ref="T226" si="929">SUM(P226:P226)*M225</f>
        <v>0</v>
      </c>
      <c r="U226" s="196">
        <f t="shared" ref="U226" si="930">SUM(Q226:Q226)*M225</f>
        <v>0</v>
      </c>
      <c r="V226" s="202">
        <f t="shared" ref="V226" si="931">SUM(R226:R226)*M225</f>
        <v>0</v>
      </c>
      <c r="W226" s="206">
        <f t="shared" si="691"/>
        <v>0</v>
      </c>
      <c r="X226" s="321"/>
      <c r="Y226" s="324"/>
      <c r="Z226" s="324"/>
      <c r="AA226" s="324"/>
      <c r="AB226" s="327"/>
      <c r="AC226" s="785"/>
      <c r="AD226" s="147" t="s">
        <v>154</v>
      </c>
      <c r="AE226" s="256"/>
      <c r="AF226" s="264"/>
      <c r="AG226" s="264"/>
      <c r="AH226" s="1088"/>
      <c r="AI226" s="1080"/>
      <c r="AJ226" s="10"/>
      <c r="AK226" s="59"/>
      <c r="AL226" s="59"/>
      <c r="AM226" s="59"/>
      <c r="AN226" s="59"/>
      <c r="AO226" s="11"/>
      <c r="AP226" s="55"/>
    </row>
    <row r="227" spans="1:42" ht="40" customHeight="1" x14ac:dyDescent="0.2">
      <c r="A227" s="994"/>
      <c r="B227" s="553" t="s">
        <v>276</v>
      </c>
      <c r="C227" s="280">
        <v>16</v>
      </c>
      <c r="D227" s="283" t="s">
        <v>277</v>
      </c>
      <c r="E227" s="286">
        <v>19</v>
      </c>
      <c r="F227" s="283" t="s">
        <v>278</v>
      </c>
      <c r="G227" s="376" t="s">
        <v>279</v>
      </c>
      <c r="H227" s="378">
        <v>30</v>
      </c>
      <c r="I227" s="380" t="s">
        <v>280</v>
      </c>
      <c r="J227" s="380" t="s">
        <v>281</v>
      </c>
      <c r="K227" s="382">
        <v>0</v>
      </c>
      <c r="L227" s="982" t="s">
        <v>282</v>
      </c>
      <c r="M227" s="992">
        <v>0.3</v>
      </c>
      <c r="N227" s="53" t="s">
        <v>43</v>
      </c>
      <c r="O227" s="102">
        <v>0.1</v>
      </c>
      <c r="P227" s="102">
        <v>0.3</v>
      </c>
      <c r="Q227" s="102">
        <v>0.6</v>
      </c>
      <c r="R227" s="160">
        <v>1</v>
      </c>
      <c r="S227" s="186">
        <f t="shared" ref="S227" si="932">SUM(O227:O227)*M227</f>
        <v>0.03</v>
      </c>
      <c r="T227" s="187">
        <f t="shared" ref="T227" si="933">SUM(P227:P227)*M227</f>
        <v>0.09</v>
      </c>
      <c r="U227" s="187">
        <f t="shared" ref="U227" si="934">SUM(Q227:Q227)*M227</f>
        <v>0.18</v>
      </c>
      <c r="V227" s="199">
        <f t="shared" ref="V227" si="935">SUM(R227:R227)*M227</f>
        <v>0.3</v>
      </c>
      <c r="W227" s="203">
        <f t="shared" si="691"/>
        <v>0.3</v>
      </c>
      <c r="X227" s="319">
        <f>+S224+S226+S228+S230+S232+S234</f>
        <v>0</v>
      </c>
      <c r="Y227" s="322">
        <f>+T224+T226+T228+T230+T232+T234</f>
        <v>0</v>
      </c>
      <c r="Z227" s="322">
        <f>+U224+U226+U228+U230+U232+U234</f>
        <v>0</v>
      </c>
      <c r="AA227" s="322">
        <f>+V224+V226+V228+V230+V232+V234</f>
        <v>0</v>
      </c>
      <c r="AB227" s="325">
        <f>+W224+W226+W228+W230+W232+W234</f>
        <v>0</v>
      </c>
      <c r="AC227" s="637" t="s">
        <v>283</v>
      </c>
      <c r="AD227" s="273" t="s">
        <v>284</v>
      </c>
      <c r="AE227" s="255" t="str">
        <f t="shared" si="927"/>
        <v>PARA MEJORAR</v>
      </c>
      <c r="AF227" s="263" t="str">
        <f>IF(COUNTIF(AE227:AE238,"PARA MEJORAR")&gt;=1,"PARA MEJORAR","BIEN")</f>
        <v>PARA MEJORAR</v>
      </c>
      <c r="AG227" s="263" t="str">
        <f>IF(COUNTIF(AF227:AF238,"PARA MEJORAR")&gt;=1,"PARA MEJORAR","BIEN")</f>
        <v>PARA MEJORAR</v>
      </c>
      <c r="AH227" s="269" t="str">
        <f>IF(COUNTIF(AG227:AG424,"PARA MEJORAR")&gt;=1,"PARA MEJORAR","BIEN")</f>
        <v>PARA MEJORAR</v>
      </c>
      <c r="AI227" s="989" t="s">
        <v>285</v>
      </c>
      <c r="AJ227" s="18"/>
      <c r="AK227" s="19"/>
      <c r="AL227" s="19"/>
      <c r="AM227" s="19"/>
      <c r="AN227" s="19"/>
      <c r="AO227" s="20"/>
      <c r="AP227" s="55"/>
    </row>
    <row r="228" spans="1:42" ht="40" customHeight="1" thickBot="1" x14ac:dyDescent="0.25">
      <c r="A228" s="994"/>
      <c r="B228" s="554"/>
      <c r="C228" s="281"/>
      <c r="D228" s="284"/>
      <c r="E228" s="287"/>
      <c r="F228" s="284"/>
      <c r="G228" s="293"/>
      <c r="H228" s="294"/>
      <c r="I228" s="295"/>
      <c r="J228" s="295"/>
      <c r="K228" s="383"/>
      <c r="L228" s="983"/>
      <c r="M228" s="993"/>
      <c r="N228" s="51" t="s">
        <v>49</v>
      </c>
      <c r="O228" s="76">
        <v>0</v>
      </c>
      <c r="P228" s="76">
        <v>0</v>
      </c>
      <c r="Q228" s="76">
        <v>0</v>
      </c>
      <c r="R228" s="158">
        <v>0</v>
      </c>
      <c r="S228" s="189">
        <f t="shared" ref="S228" si="936">SUM(O228:O228)*M227</f>
        <v>0</v>
      </c>
      <c r="T228" s="190">
        <f t="shared" ref="T228" si="937">SUM(P228:P228)*M227</f>
        <v>0</v>
      </c>
      <c r="U228" s="190">
        <f t="shared" ref="U228" si="938">SUM(Q228:Q228)*M227</f>
        <v>0</v>
      </c>
      <c r="V228" s="200">
        <f t="shared" ref="V228" si="939">SUM(R228:R228)*M227</f>
        <v>0</v>
      </c>
      <c r="W228" s="204">
        <f t="shared" si="691"/>
        <v>0</v>
      </c>
      <c r="X228" s="320"/>
      <c r="Y228" s="323"/>
      <c r="Z228" s="323"/>
      <c r="AA228" s="323"/>
      <c r="AB228" s="326"/>
      <c r="AC228" s="638"/>
      <c r="AD228" s="274"/>
      <c r="AE228" s="256"/>
      <c r="AF228" s="264"/>
      <c r="AG228" s="264"/>
      <c r="AH228" s="270"/>
      <c r="AI228" s="990"/>
      <c r="AJ228" s="21"/>
      <c r="AK228" s="61"/>
      <c r="AL228" s="61"/>
      <c r="AM228" s="61"/>
      <c r="AN228" s="61"/>
      <c r="AO228" s="22"/>
      <c r="AP228" s="55"/>
    </row>
    <row r="229" spans="1:42" ht="40" customHeight="1" x14ac:dyDescent="0.2">
      <c r="A229" s="994"/>
      <c r="B229" s="554"/>
      <c r="C229" s="281"/>
      <c r="D229" s="284"/>
      <c r="E229" s="287"/>
      <c r="F229" s="284"/>
      <c r="G229" s="293"/>
      <c r="H229" s="294"/>
      <c r="I229" s="295"/>
      <c r="J229" s="295"/>
      <c r="K229" s="383"/>
      <c r="L229" s="988" t="s">
        <v>286</v>
      </c>
      <c r="M229" s="329">
        <v>0.15</v>
      </c>
      <c r="N229" s="53" t="s">
        <v>43</v>
      </c>
      <c r="O229" s="111">
        <v>0.1</v>
      </c>
      <c r="P229" s="111">
        <v>0.3</v>
      </c>
      <c r="Q229" s="111">
        <v>0.6</v>
      </c>
      <c r="R229" s="162">
        <v>1</v>
      </c>
      <c r="S229" s="192">
        <f t="shared" ref="S229" si="940">SUM(O229:O229)*M229</f>
        <v>1.4999999999999999E-2</v>
      </c>
      <c r="T229" s="193">
        <f t="shared" ref="T229" si="941">SUM(P229:P229)*M229</f>
        <v>4.4999999999999998E-2</v>
      </c>
      <c r="U229" s="193">
        <f t="shared" ref="U229" si="942">SUM(Q229:Q229)*M229</f>
        <v>0.09</v>
      </c>
      <c r="V229" s="201">
        <f t="shared" ref="V229" si="943">SUM(R229:R229)*M229</f>
        <v>0.15</v>
      </c>
      <c r="W229" s="205">
        <f t="shared" si="691"/>
        <v>0.15</v>
      </c>
      <c r="X229" s="320"/>
      <c r="Y229" s="323"/>
      <c r="Z229" s="323"/>
      <c r="AA229" s="323"/>
      <c r="AB229" s="326"/>
      <c r="AC229" s="638"/>
      <c r="AD229" s="275" t="s">
        <v>284</v>
      </c>
      <c r="AE229" s="255" t="str">
        <f t="shared" si="927"/>
        <v>PARA MEJORAR</v>
      </c>
      <c r="AF229" s="264"/>
      <c r="AG229" s="264"/>
      <c r="AH229" s="270"/>
      <c r="AI229" s="990"/>
      <c r="AJ229" s="21"/>
      <c r="AK229" s="61"/>
      <c r="AL229" s="61"/>
      <c r="AM229" s="61"/>
      <c r="AN229" s="61"/>
      <c r="AO229" s="22"/>
      <c r="AP229" s="55"/>
    </row>
    <row r="230" spans="1:42" ht="40" customHeight="1" thickBot="1" x14ac:dyDescent="0.25">
      <c r="A230" s="994"/>
      <c r="B230" s="554"/>
      <c r="C230" s="281"/>
      <c r="D230" s="284"/>
      <c r="E230" s="287"/>
      <c r="F230" s="284"/>
      <c r="G230" s="293"/>
      <c r="H230" s="294"/>
      <c r="I230" s="295"/>
      <c r="J230" s="295"/>
      <c r="K230" s="383"/>
      <c r="L230" s="983"/>
      <c r="M230" s="400"/>
      <c r="N230" s="51" t="s">
        <v>49</v>
      </c>
      <c r="O230" s="76">
        <v>0</v>
      </c>
      <c r="P230" s="76">
        <v>0</v>
      </c>
      <c r="Q230" s="76">
        <v>0</v>
      </c>
      <c r="R230" s="158">
        <v>0</v>
      </c>
      <c r="S230" s="189">
        <f t="shared" ref="S230" si="944">SUM(O230:O230)*M229</f>
        <v>0</v>
      </c>
      <c r="T230" s="190">
        <f t="shared" ref="T230" si="945">SUM(P230:P230)*M229</f>
        <v>0</v>
      </c>
      <c r="U230" s="190">
        <f t="shared" ref="U230" si="946">SUM(Q230:Q230)*M229</f>
        <v>0</v>
      </c>
      <c r="V230" s="200">
        <f t="shared" ref="V230" si="947">SUM(R230:R230)*M229</f>
        <v>0</v>
      </c>
      <c r="W230" s="204">
        <f t="shared" si="691"/>
        <v>0</v>
      </c>
      <c r="X230" s="320"/>
      <c r="Y230" s="323"/>
      <c r="Z230" s="323"/>
      <c r="AA230" s="323"/>
      <c r="AB230" s="326"/>
      <c r="AC230" s="638"/>
      <c r="AD230" s="274"/>
      <c r="AE230" s="256"/>
      <c r="AF230" s="264"/>
      <c r="AG230" s="264"/>
      <c r="AH230" s="270"/>
      <c r="AI230" s="990"/>
      <c r="AJ230" s="21"/>
      <c r="AK230" s="61"/>
      <c r="AL230" s="61"/>
      <c r="AM230" s="61"/>
      <c r="AN230" s="61"/>
      <c r="AO230" s="22"/>
      <c r="AP230" s="55"/>
    </row>
    <row r="231" spans="1:42" ht="40" customHeight="1" x14ac:dyDescent="0.2">
      <c r="A231" s="994"/>
      <c r="B231" s="554"/>
      <c r="C231" s="281"/>
      <c r="D231" s="284"/>
      <c r="E231" s="287"/>
      <c r="F231" s="284"/>
      <c r="G231" s="293"/>
      <c r="H231" s="294"/>
      <c r="I231" s="295"/>
      <c r="J231" s="295"/>
      <c r="K231" s="383"/>
      <c r="L231" s="988" t="s">
        <v>287</v>
      </c>
      <c r="M231" s="329">
        <v>0.25</v>
      </c>
      <c r="N231" s="53" t="s">
        <v>43</v>
      </c>
      <c r="O231" s="111">
        <v>0.1</v>
      </c>
      <c r="P231" s="111">
        <v>0.3</v>
      </c>
      <c r="Q231" s="111">
        <v>0.6</v>
      </c>
      <c r="R231" s="162">
        <v>1</v>
      </c>
      <c r="S231" s="192">
        <f t="shared" ref="S231" si="948">SUM(O231:O231)*M231</f>
        <v>2.5000000000000001E-2</v>
      </c>
      <c r="T231" s="193">
        <f t="shared" ref="T231" si="949">SUM(P231:P231)*M231</f>
        <v>7.4999999999999997E-2</v>
      </c>
      <c r="U231" s="193">
        <f t="shared" ref="U231" si="950">SUM(Q231:Q231)*M231</f>
        <v>0.15</v>
      </c>
      <c r="V231" s="201">
        <f t="shared" ref="V231" si="951">SUM(R231:R231)*M231</f>
        <v>0.25</v>
      </c>
      <c r="W231" s="205">
        <f t="shared" si="691"/>
        <v>0.25</v>
      </c>
      <c r="X231" s="320"/>
      <c r="Y231" s="323"/>
      <c r="Z231" s="323"/>
      <c r="AA231" s="323"/>
      <c r="AB231" s="326"/>
      <c r="AC231" s="638"/>
      <c r="AD231" s="275" t="s">
        <v>288</v>
      </c>
      <c r="AE231" s="255" t="str">
        <f t="shared" si="927"/>
        <v>PARA MEJORAR</v>
      </c>
      <c r="AF231" s="264"/>
      <c r="AG231" s="264"/>
      <c r="AH231" s="270"/>
      <c r="AI231" s="990"/>
      <c r="AJ231" s="21"/>
      <c r="AK231" s="61"/>
      <c r="AL231" s="61"/>
      <c r="AM231" s="61"/>
      <c r="AN231" s="61"/>
      <c r="AO231" s="22"/>
      <c r="AP231" s="55"/>
    </row>
    <row r="232" spans="1:42" ht="40" customHeight="1" thickBot="1" x14ac:dyDescent="0.25">
      <c r="A232" s="994"/>
      <c r="B232" s="554"/>
      <c r="C232" s="281"/>
      <c r="D232" s="284"/>
      <c r="E232" s="287"/>
      <c r="F232" s="284"/>
      <c r="G232" s="293"/>
      <c r="H232" s="294"/>
      <c r="I232" s="295"/>
      <c r="J232" s="295"/>
      <c r="K232" s="383"/>
      <c r="L232" s="983"/>
      <c r="M232" s="400"/>
      <c r="N232" s="51" t="s">
        <v>49</v>
      </c>
      <c r="O232" s="76">
        <v>0</v>
      </c>
      <c r="P232" s="76">
        <v>0</v>
      </c>
      <c r="Q232" s="76">
        <v>0</v>
      </c>
      <c r="R232" s="158">
        <v>0</v>
      </c>
      <c r="S232" s="189">
        <f t="shared" ref="S232" si="952">SUM(O232:O232)*M231</f>
        <v>0</v>
      </c>
      <c r="T232" s="190">
        <f t="shared" ref="T232" si="953">SUM(P232:P232)*M231</f>
        <v>0</v>
      </c>
      <c r="U232" s="190">
        <f t="shared" ref="U232" si="954">SUM(Q232:Q232)*M231</f>
        <v>0</v>
      </c>
      <c r="V232" s="200">
        <f t="shared" ref="V232" si="955">SUM(R232:R232)*M231</f>
        <v>0</v>
      </c>
      <c r="W232" s="204">
        <f t="shared" si="691"/>
        <v>0</v>
      </c>
      <c r="X232" s="320"/>
      <c r="Y232" s="323"/>
      <c r="Z232" s="323"/>
      <c r="AA232" s="323"/>
      <c r="AB232" s="326"/>
      <c r="AC232" s="638"/>
      <c r="AD232" s="274"/>
      <c r="AE232" s="256"/>
      <c r="AF232" s="264"/>
      <c r="AG232" s="264"/>
      <c r="AH232" s="270"/>
      <c r="AI232" s="990"/>
      <c r="AJ232" s="21"/>
      <c r="AK232" s="61"/>
      <c r="AL232" s="61"/>
      <c r="AM232" s="61"/>
      <c r="AN232" s="61"/>
      <c r="AO232" s="22"/>
      <c r="AP232" s="55"/>
    </row>
    <row r="233" spans="1:42" ht="40" customHeight="1" x14ac:dyDescent="0.2">
      <c r="A233" s="994"/>
      <c r="B233" s="554"/>
      <c r="C233" s="281"/>
      <c r="D233" s="284"/>
      <c r="E233" s="287"/>
      <c r="F233" s="284"/>
      <c r="G233" s="293"/>
      <c r="H233" s="294"/>
      <c r="I233" s="295"/>
      <c r="J233" s="295"/>
      <c r="K233" s="383"/>
      <c r="L233" s="988" t="s">
        <v>289</v>
      </c>
      <c r="M233" s="329">
        <v>0.1</v>
      </c>
      <c r="N233" s="53" t="s">
        <v>43</v>
      </c>
      <c r="O233" s="111">
        <v>0.1</v>
      </c>
      <c r="P233" s="111">
        <v>0.3</v>
      </c>
      <c r="Q233" s="111">
        <v>0.5</v>
      </c>
      <c r="R233" s="162">
        <v>1</v>
      </c>
      <c r="S233" s="192">
        <f t="shared" ref="S233" si="956">SUM(O233:O233)*M233</f>
        <v>1.0000000000000002E-2</v>
      </c>
      <c r="T233" s="193">
        <f t="shared" ref="T233" si="957">SUM(P233:P233)*M233</f>
        <v>0.03</v>
      </c>
      <c r="U233" s="193">
        <f t="shared" ref="U233" si="958">SUM(Q233:Q233)*M233</f>
        <v>0.05</v>
      </c>
      <c r="V233" s="201">
        <f t="shared" ref="V233" si="959">SUM(R233:R233)*M233</f>
        <v>0.1</v>
      </c>
      <c r="W233" s="205">
        <f t="shared" si="691"/>
        <v>0.1</v>
      </c>
      <c r="X233" s="320"/>
      <c r="Y233" s="323"/>
      <c r="Z233" s="323"/>
      <c r="AA233" s="323"/>
      <c r="AB233" s="326"/>
      <c r="AC233" s="638"/>
      <c r="AD233" s="275" t="s">
        <v>290</v>
      </c>
      <c r="AE233" s="255" t="str">
        <f t="shared" si="927"/>
        <v>PARA MEJORAR</v>
      </c>
      <c r="AF233" s="264"/>
      <c r="AG233" s="264"/>
      <c r="AH233" s="270"/>
      <c r="AI233" s="990"/>
      <c r="AJ233" s="21"/>
      <c r="AK233" s="61"/>
      <c r="AL233" s="61"/>
      <c r="AM233" s="61"/>
      <c r="AN233" s="61"/>
      <c r="AO233" s="22"/>
      <c r="AP233" s="55"/>
    </row>
    <row r="234" spans="1:42" ht="40" customHeight="1" thickBot="1" x14ac:dyDescent="0.25">
      <c r="A234" s="994"/>
      <c r="B234" s="554"/>
      <c r="C234" s="281"/>
      <c r="D234" s="284"/>
      <c r="E234" s="287"/>
      <c r="F234" s="284"/>
      <c r="G234" s="293"/>
      <c r="H234" s="294"/>
      <c r="I234" s="295"/>
      <c r="J234" s="295"/>
      <c r="K234" s="383"/>
      <c r="L234" s="983"/>
      <c r="M234" s="400"/>
      <c r="N234" s="51" t="s">
        <v>49</v>
      </c>
      <c r="O234" s="76">
        <v>0</v>
      </c>
      <c r="P234" s="76">
        <v>0</v>
      </c>
      <c r="Q234" s="76">
        <v>0</v>
      </c>
      <c r="R234" s="158">
        <v>0</v>
      </c>
      <c r="S234" s="189">
        <f t="shared" ref="S234" si="960">SUM(O234:O234)*M233</f>
        <v>0</v>
      </c>
      <c r="T234" s="190">
        <f t="shared" ref="T234" si="961">SUM(P234:P234)*M233</f>
        <v>0</v>
      </c>
      <c r="U234" s="190">
        <f t="shared" ref="U234" si="962">SUM(Q234:Q234)*M233</f>
        <v>0</v>
      </c>
      <c r="V234" s="200">
        <f t="shared" ref="V234" si="963">SUM(R234:R234)*M233</f>
        <v>0</v>
      </c>
      <c r="W234" s="204">
        <f t="shared" si="691"/>
        <v>0</v>
      </c>
      <c r="X234" s="320"/>
      <c r="Y234" s="323"/>
      <c r="Z234" s="323"/>
      <c r="AA234" s="323"/>
      <c r="AB234" s="326"/>
      <c r="AC234" s="638"/>
      <c r="AD234" s="274"/>
      <c r="AE234" s="256"/>
      <c r="AF234" s="264"/>
      <c r="AG234" s="264"/>
      <c r="AH234" s="270"/>
      <c r="AI234" s="990"/>
      <c r="AJ234" s="21"/>
      <c r="AK234" s="61"/>
      <c r="AL234" s="61"/>
      <c r="AM234" s="61"/>
      <c r="AN234" s="61"/>
      <c r="AO234" s="22"/>
      <c r="AP234" s="55"/>
    </row>
    <row r="235" spans="1:42" ht="40" customHeight="1" x14ac:dyDescent="0.2">
      <c r="A235" s="994"/>
      <c r="B235" s="554"/>
      <c r="C235" s="281"/>
      <c r="D235" s="284"/>
      <c r="E235" s="287"/>
      <c r="F235" s="284"/>
      <c r="G235" s="293"/>
      <c r="H235" s="294"/>
      <c r="I235" s="295"/>
      <c r="J235" s="295"/>
      <c r="K235" s="383"/>
      <c r="L235" s="988" t="s">
        <v>291</v>
      </c>
      <c r="M235" s="329">
        <v>0.1</v>
      </c>
      <c r="N235" s="53" t="s">
        <v>43</v>
      </c>
      <c r="O235" s="111">
        <v>0.1</v>
      </c>
      <c r="P235" s="111">
        <v>0.3</v>
      </c>
      <c r="Q235" s="111">
        <v>0.5</v>
      </c>
      <c r="R235" s="162">
        <v>1</v>
      </c>
      <c r="S235" s="192">
        <f t="shared" ref="S235" si="964">SUM(O235:O235)*M235</f>
        <v>1.0000000000000002E-2</v>
      </c>
      <c r="T235" s="193">
        <f t="shared" ref="T235" si="965">SUM(P235:P235)*M235</f>
        <v>0.03</v>
      </c>
      <c r="U235" s="193">
        <f t="shared" ref="U235" si="966">SUM(Q235:Q235)*M235</f>
        <v>0.05</v>
      </c>
      <c r="V235" s="201">
        <f t="shared" ref="V235" si="967">SUM(R235:R235)*M235</f>
        <v>0.1</v>
      </c>
      <c r="W235" s="205">
        <f t="shared" si="691"/>
        <v>0.1</v>
      </c>
      <c r="X235" s="320"/>
      <c r="Y235" s="323"/>
      <c r="Z235" s="323"/>
      <c r="AA235" s="323"/>
      <c r="AB235" s="326"/>
      <c r="AC235" s="638"/>
      <c r="AD235" s="275" t="s">
        <v>292</v>
      </c>
      <c r="AE235" s="255" t="str">
        <f t="shared" si="927"/>
        <v>PARA MEJORAR</v>
      </c>
      <c r="AF235" s="264"/>
      <c r="AG235" s="264"/>
      <c r="AH235" s="270"/>
      <c r="AI235" s="990"/>
      <c r="AJ235" s="21"/>
      <c r="AK235" s="61"/>
      <c r="AL235" s="61"/>
      <c r="AM235" s="61"/>
      <c r="AN235" s="61"/>
      <c r="AO235" s="22"/>
      <c r="AP235" s="55"/>
    </row>
    <row r="236" spans="1:42" ht="40" customHeight="1" thickBot="1" x14ac:dyDescent="0.25">
      <c r="A236" s="994"/>
      <c r="B236" s="554"/>
      <c r="C236" s="281"/>
      <c r="D236" s="284"/>
      <c r="E236" s="287"/>
      <c r="F236" s="284"/>
      <c r="G236" s="293"/>
      <c r="H236" s="294"/>
      <c r="I236" s="295"/>
      <c r="J236" s="295"/>
      <c r="K236" s="383"/>
      <c r="L236" s="983"/>
      <c r="M236" s="400"/>
      <c r="N236" s="51" t="s">
        <v>49</v>
      </c>
      <c r="O236" s="76">
        <v>0</v>
      </c>
      <c r="P236" s="76">
        <v>0</v>
      </c>
      <c r="Q236" s="76">
        <v>0</v>
      </c>
      <c r="R236" s="158">
        <v>0</v>
      </c>
      <c r="S236" s="189">
        <f t="shared" ref="S236" si="968">SUM(O236:O236)*M235</f>
        <v>0</v>
      </c>
      <c r="T236" s="190">
        <f t="shared" ref="T236" si="969">SUM(P236:P236)*M235</f>
        <v>0</v>
      </c>
      <c r="U236" s="190">
        <f t="shared" ref="U236" si="970">SUM(Q236:Q236)*M235</f>
        <v>0</v>
      </c>
      <c r="V236" s="200">
        <f t="shared" ref="V236" si="971">SUM(R236:R236)*M235</f>
        <v>0</v>
      </c>
      <c r="W236" s="204">
        <f t="shared" si="691"/>
        <v>0</v>
      </c>
      <c r="X236" s="320"/>
      <c r="Y236" s="323"/>
      <c r="Z236" s="323"/>
      <c r="AA236" s="323"/>
      <c r="AB236" s="326"/>
      <c r="AC236" s="638"/>
      <c r="AD236" s="274"/>
      <c r="AE236" s="256"/>
      <c r="AF236" s="264"/>
      <c r="AG236" s="264"/>
      <c r="AH236" s="270"/>
      <c r="AI236" s="990"/>
      <c r="AJ236" s="21"/>
      <c r="AK236" s="61"/>
      <c r="AL236" s="61"/>
      <c r="AM236" s="61"/>
      <c r="AN236" s="61"/>
      <c r="AO236" s="22"/>
      <c r="AP236" s="55"/>
    </row>
    <row r="237" spans="1:42" ht="40" customHeight="1" x14ac:dyDescent="0.2">
      <c r="A237" s="994"/>
      <c r="B237" s="554"/>
      <c r="C237" s="281"/>
      <c r="D237" s="284"/>
      <c r="E237" s="287"/>
      <c r="F237" s="284"/>
      <c r="G237" s="293"/>
      <c r="H237" s="294"/>
      <c r="I237" s="295"/>
      <c r="J237" s="295"/>
      <c r="K237" s="383"/>
      <c r="L237" s="602" t="s">
        <v>293</v>
      </c>
      <c r="M237" s="329">
        <v>0.1</v>
      </c>
      <c r="N237" s="53" t="s">
        <v>43</v>
      </c>
      <c r="O237" s="111">
        <v>0.1</v>
      </c>
      <c r="P237" s="111">
        <v>0.35</v>
      </c>
      <c r="Q237" s="111">
        <v>0.75</v>
      </c>
      <c r="R237" s="162">
        <v>1</v>
      </c>
      <c r="S237" s="192">
        <f t="shared" ref="S237" si="972">SUM(O237:O237)*M237</f>
        <v>1.0000000000000002E-2</v>
      </c>
      <c r="T237" s="193">
        <f t="shared" ref="T237" si="973">SUM(P237:P237)*M237</f>
        <v>3.4999999999999996E-2</v>
      </c>
      <c r="U237" s="193">
        <f t="shared" ref="U237" si="974">SUM(Q237:Q237)*M237</f>
        <v>7.5000000000000011E-2</v>
      </c>
      <c r="V237" s="201">
        <f t="shared" ref="V237" si="975">SUM(R237:R237)*M237</f>
        <v>0.1</v>
      </c>
      <c r="W237" s="205">
        <f t="shared" si="691"/>
        <v>0.1</v>
      </c>
      <c r="X237" s="320"/>
      <c r="Y237" s="323"/>
      <c r="Z237" s="323"/>
      <c r="AA237" s="323"/>
      <c r="AB237" s="326"/>
      <c r="AC237" s="638"/>
      <c r="AD237" s="275" t="s">
        <v>294</v>
      </c>
      <c r="AE237" s="255" t="str">
        <f t="shared" si="927"/>
        <v>PARA MEJORAR</v>
      </c>
      <c r="AF237" s="264"/>
      <c r="AG237" s="264"/>
      <c r="AH237" s="270"/>
      <c r="AI237" s="990"/>
      <c r="AJ237" s="21"/>
      <c r="AK237" s="61"/>
      <c r="AL237" s="61"/>
      <c r="AM237" s="61"/>
      <c r="AN237" s="61"/>
      <c r="AO237" s="22"/>
      <c r="AP237" s="55"/>
    </row>
    <row r="238" spans="1:42" ht="40" customHeight="1" thickBot="1" x14ac:dyDescent="0.25">
      <c r="A238" s="994"/>
      <c r="B238" s="554"/>
      <c r="C238" s="281"/>
      <c r="D238" s="284"/>
      <c r="E238" s="287"/>
      <c r="F238" s="284"/>
      <c r="G238" s="377"/>
      <c r="H238" s="379"/>
      <c r="I238" s="381"/>
      <c r="J238" s="381"/>
      <c r="K238" s="384"/>
      <c r="L238" s="603"/>
      <c r="M238" s="375"/>
      <c r="N238" s="51" t="s">
        <v>49</v>
      </c>
      <c r="O238" s="78">
        <v>0</v>
      </c>
      <c r="P238" s="78">
        <v>0</v>
      </c>
      <c r="Q238" s="78">
        <v>0</v>
      </c>
      <c r="R238" s="159">
        <v>0</v>
      </c>
      <c r="S238" s="195">
        <f t="shared" ref="S238" si="976">SUM(O238:O238)*M237</f>
        <v>0</v>
      </c>
      <c r="T238" s="196">
        <f t="shared" ref="T238" si="977">SUM(P238:P238)*M237</f>
        <v>0</v>
      </c>
      <c r="U238" s="196">
        <f t="shared" ref="U238" si="978">SUM(Q238:Q238)*M237</f>
        <v>0</v>
      </c>
      <c r="V238" s="202">
        <f t="shared" ref="V238" si="979">SUM(R238:R238)*M237</f>
        <v>0</v>
      </c>
      <c r="W238" s="206">
        <f t="shared" si="691"/>
        <v>0</v>
      </c>
      <c r="X238" s="321"/>
      <c r="Y238" s="324"/>
      <c r="Z238" s="324"/>
      <c r="AA238" s="324"/>
      <c r="AB238" s="327"/>
      <c r="AC238" s="638"/>
      <c r="AD238" s="276"/>
      <c r="AE238" s="256"/>
      <c r="AF238" s="265"/>
      <c r="AG238" s="264"/>
      <c r="AH238" s="270"/>
      <c r="AI238" s="990"/>
      <c r="AJ238" s="21"/>
      <c r="AK238" s="61"/>
      <c r="AL238" s="61"/>
      <c r="AM238" s="61"/>
      <c r="AN238" s="61"/>
      <c r="AO238" s="22"/>
      <c r="AP238" s="55"/>
    </row>
    <row r="239" spans="1:42" ht="40" customHeight="1" x14ac:dyDescent="0.2">
      <c r="A239" s="994"/>
      <c r="B239" s="554"/>
      <c r="C239" s="281"/>
      <c r="D239" s="284"/>
      <c r="E239" s="287"/>
      <c r="F239" s="284"/>
      <c r="G239" s="376" t="s">
        <v>295</v>
      </c>
      <c r="H239" s="378">
        <v>31</v>
      </c>
      <c r="I239" s="380" t="s">
        <v>296</v>
      </c>
      <c r="J239" s="380" t="s">
        <v>281</v>
      </c>
      <c r="K239" s="382">
        <v>0</v>
      </c>
      <c r="L239" s="982" t="s">
        <v>297</v>
      </c>
      <c r="M239" s="399">
        <v>0.15</v>
      </c>
      <c r="N239" s="53" t="s">
        <v>43</v>
      </c>
      <c r="O239" s="102">
        <v>0.25</v>
      </c>
      <c r="P239" s="102">
        <v>0.5</v>
      </c>
      <c r="Q239" s="102">
        <v>0.7</v>
      </c>
      <c r="R239" s="160">
        <v>1</v>
      </c>
      <c r="S239" s="186">
        <f t="shared" ref="S239" si="980">SUM(O239:O239)*M239</f>
        <v>3.7499999999999999E-2</v>
      </c>
      <c r="T239" s="187">
        <f t="shared" ref="T239" si="981">SUM(P239:P239)*M239</f>
        <v>7.4999999999999997E-2</v>
      </c>
      <c r="U239" s="187">
        <f t="shared" ref="U239" si="982">SUM(Q239:Q239)*M239</f>
        <v>0.105</v>
      </c>
      <c r="V239" s="199">
        <f t="shared" ref="V239" si="983">SUM(R239:R239)*M239</f>
        <v>0.15</v>
      </c>
      <c r="W239" s="203">
        <f t="shared" si="691"/>
        <v>0.15</v>
      </c>
      <c r="X239" s="319">
        <f>+S236+S242+S244+S246+S248+S238+S240</f>
        <v>0</v>
      </c>
      <c r="Y239" s="322">
        <f>+T236+T242+T244+T246+T248+T238+T240</f>
        <v>0</v>
      </c>
      <c r="Z239" s="322">
        <f>+U236+U242+U244+U246+U248+U238+U240</f>
        <v>0</v>
      </c>
      <c r="AA239" s="322">
        <f>+V236+V242+V244+V246+V248+V238+V240</f>
        <v>0</v>
      </c>
      <c r="AB239" s="325">
        <f>+W236+W242+W244+W246+W248+W238+W240</f>
        <v>0</v>
      </c>
      <c r="AC239" s="638"/>
      <c r="AD239" s="273" t="s">
        <v>298</v>
      </c>
      <c r="AE239" s="255" t="str">
        <f t="shared" si="927"/>
        <v>PARA MEJORAR</v>
      </c>
      <c r="AF239" s="263" t="str">
        <f>IF(COUNTIF(AE239:AE252,"PARA MEJORAR")&gt;=1,"PARA MEJORAR","BIEN")</f>
        <v>PARA MEJORAR</v>
      </c>
      <c r="AG239" s="264"/>
      <c r="AH239" s="270"/>
      <c r="AI239" s="990"/>
      <c r="AJ239" s="18"/>
      <c r="AK239" s="19"/>
      <c r="AL239" s="19"/>
      <c r="AM239" s="19"/>
      <c r="AN239" s="19"/>
      <c r="AO239" s="20"/>
      <c r="AP239" s="55"/>
    </row>
    <row r="240" spans="1:42" ht="40" customHeight="1" thickBot="1" x14ac:dyDescent="0.25">
      <c r="A240" s="994"/>
      <c r="B240" s="554"/>
      <c r="C240" s="281"/>
      <c r="D240" s="284"/>
      <c r="E240" s="287"/>
      <c r="F240" s="284"/>
      <c r="G240" s="293"/>
      <c r="H240" s="294"/>
      <c r="I240" s="295"/>
      <c r="J240" s="295"/>
      <c r="K240" s="383"/>
      <c r="L240" s="983"/>
      <c r="M240" s="400"/>
      <c r="N240" s="51" t="s">
        <v>49</v>
      </c>
      <c r="O240" s="76">
        <v>0</v>
      </c>
      <c r="P240" s="76">
        <v>0</v>
      </c>
      <c r="Q240" s="76">
        <v>0</v>
      </c>
      <c r="R240" s="158">
        <v>0</v>
      </c>
      <c r="S240" s="189">
        <f t="shared" ref="S240" si="984">SUM(O240:O240)*M239</f>
        <v>0</v>
      </c>
      <c r="T240" s="190">
        <f t="shared" ref="T240" si="985">SUM(P240:P240)*M239</f>
        <v>0</v>
      </c>
      <c r="U240" s="190">
        <f t="shared" ref="U240" si="986">SUM(Q240:Q240)*M239</f>
        <v>0</v>
      </c>
      <c r="V240" s="200">
        <f t="shared" ref="V240" si="987">SUM(R240:R240)*M239</f>
        <v>0</v>
      </c>
      <c r="W240" s="204">
        <f t="shared" si="691"/>
        <v>0</v>
      </c>
      <c r="X240" s="320"/>
      <c r="Y240" s="323"/>
      <c r="Z240" s="323"/>
      <c r="AA240" s="323"/>
      <c r="AB240" s="326"/>
      <c r="AC240" s="638"/>
      <c r="AD240" s="279"/>
      <c r="AE240" s="256"/>
      <c r="AF240" s="264"/>
      <c r="AG240" s="264"/>
      <c r="AH240" s="270"/>
      <c r="AI240" s="990"/>
      <c r="AJ240" s="21"/>
      <c r="AK240" s="61"/>
      <c r="AL240" s="61"/>
      <c r="AM240" s="61"/>
      <c r="AN240" s="61"/>
      <c r="AO240" s="22"/>
      <c r="AP240" s="55"/>
    </row>
    <row r="241" spans="1:42" ht="40" customHeight="1" x14ac:dyDescent="0.2">
      <c r="A241" s="994"/>
      <c r="B241" s="554"/>
      <c r="C241" s="281"/>
      <c r="D241" s="284"/>
      <c r="E241" s="287"/>
      <c r="F241" s="284"/>
      <c r="G241" s="293"/>
      <c r="H241" s="294"/>
      <c r="I241" s="295"/>
      <c r="J241" s="295"/>
      <c r="K241" s="383"/>
      <c r="L241" s="988" t="s">
        <v>299</v>
      </c>
      <c r="M241" s="329">
        <v>0.15</v>
      </c>
      <c r="N241" s="53" t="s">
        <v>43</v>
      </c>
      <c r="O241" s="111">
        <v>0.3</v>
      </c>
      <c r="P241" s="111">
        <v>0.6</v>
      </c>
      <c r="Q241" s="111">
        <v>0.8</v>
      </c>
      <c r="R241" s="162">
        <v>1</v>
      </c>
      <c r="S241" s="192">
        <f t="shared" ref="S241" si="988">SUM(O241:O241)*M241</f>
        <v>4.4999999999999998E-2</v>
      </c>
      <c r="T241" s="193">
        <f t="shared" ref="T241" si="989">SUM(P241:P241)*M241</f>
        <v>0.09</v>
      </c>
      <c r="U241" s="193">
        <f t="shared" ref="U241" si="990">SUM(Q241:Q241)*M241</f>
        <v>0.12</v>
      </c>
      <c r="V241" s="201">
        <f t="shared" ref="V241" si="991">SUM(R241:R241)*M241</f>
        <v>0.15</v>
      </c>
      <c r="W241" s="205">
        <f t="shared" si="691"/>
        <v>0.15</v>
      </c>
      <c r="X241" s="320"/>
      <c r="Y241" s="323"/>
      <c r="Z241" s="323"/>
      <c r="AA241" s="323"/>
      <c r="AB241" s="326"/>
      <c r="AC241" s="638"/>
      <c r="AD241" s="279"/>
      <c r="AE241" s="255" t="str">
        <f t="shared" si="927"/>
        <v>PARA MEJORAR</v>
      </c>
      <c r="AF241" s="264"/>
      <c r="AG241" s="264"/>
      <c r="AH241" s="270"/>
      <c r="AI241" s="990"/>
      <c r="AJ241" s="21"/>
      <c r="AK241" s="61"/>
      <c r="AL241" s="61"/>
      <c r="AM241" s="61"/>
      <c r="AN241" s="61"/>
      <c r="AO241" s="22"/>
      <c r="AP241" s="55"/>
    </row>
    <row r="242" spans="1:42" ht="40" customHeight="1" thickBot="1" x14ac:dyDescent="0.25">
      <c r="A242" s="994"/>
      <c r="B242" s="554"/>
      <c r="C242" s="281"/>
      <c r="D242" s="284"/>
      <c r="E242" s="287"/>
      <c r="F242" s="284"/>
      <c r="G242" s="293"/>
      <c r="H242" s="294"/>
      <c r="I242" s="295"/>
      <c r="J242" s="295"/>
      <c r="K242" s="383"/>
      <c r="L242" s="983"/>
      <c r="M242" s="400"/>
      <c r="N242" s="51" t="s">
        <v>49</v>
      </c>
      <c r="O242" s="79">
        <v>0</v>
      </c>
      <c r="P242" s="76">
        <v>0</v>
      </c>
      <c r="Q242" s="76">
        <v>0</v>
      </c>
      <c r="R242" s="158">
        <v>0</v>
      </c>
      <c r="S242" s="189">
        <f t="shared" ref="S242" si="992">SUM(O242:O242)*M241</f>
        <v>0</v>
      </c>
      <c r="T242" s="190">
        <f t="shared" ref="T242" si="993">SUM(P242:P242)*M241</f>
        <v>0</v>
      </c>
      <c r="U242" s="190">
        <f t="shared" ref="U242" si="994">SUM(Q242:Q242)*M241</f>
        <v>0</v>
      </c>
      <c r="V242" s="200">
        <f t="shared" ref="V242" si="995">SUM(R242:R242)*M241</f>
        <v>0</v>
      </c>
      <c r="W242" s="204">
        <f t="shared" si="691"/>
        <v>0</v>
      </c>
      <c r="X242" s="320"/>
      <c r="Y242" s="323"/>
      <c r="Z242" s="323"/>
      <c r="AA242" s="323"/>
      <c r="AB242" s="326"/>
      <c r="AC242" s="638"/>
      <c r="AD242" s="274"/>
      <c r="AE242" s="256"/>
      <c r="AF242" s="264"/>
      <c r="AG242" s="264"/>
      <c r="AH242" s="270"/>
      <c r="AI242" s="990"/>
      <c r="AJ242" s="21"/>
      <c r="AK242" s="61"/>
      <c r="AL242" s="61"/>
      <c r="AM242" s="61"/>
      <c r="AN242" s="61"/>
      <c r="AO242" s="22"/>
      <c r="AP242" s="55"/>
    </row>
    <row r="243" spans="1:42" ht="40" customHeight="1" x14ac:dyDescent="0.2">
      <c r="A243" s="994"/>
      <c r="B243" s="554"/>
      <c r="C243" s="281"/>
      <c r="D243" s="284"/>
      <c r="E243" s="287"/>
      <c r="F243" s="284"/>
      <c r="G243" s="293"/>
      <c r="H243" s="294"/>
      <c r="I243" s="295"/>
      <c r="J243" s="295"/>
      <c r="K243" s="383"/>
      <c r="L243" s="602" t="s">
        <v>300</v>
      </c>
      <c r="M243" s="329">
        <v>0.1</v>
      </c>
      <c r="N243" s="53" t="s">
        <v>43</v>
      </c>
      <c r="O243" s="110">
        <v>0</v>
      </c>
      <c r="P243" s="111">
        <v>0.5</v>
      </c>
      <c r="Q243" s="111">
        <v>0.75</v>
      </c>
      <c r="R243" s="162">
        <v>1</v>
      </c>
      <c r="S243" s="192">
        <f t="shared" ref="S243" si="996">SUM(O243:O243)*M243</f>
        <v>0</v>
      </c>
      <c r="T243" s="193">
        <f t="shared" ref="T243" si="997">SUM(P243:P243)*M243</f>
        <v>0.05</v>
      </c>
      <c r="U243" s="193">
        <f t="shared" ref="U243" si="998">SUM(Q243:Q243)*M243</f>
        <v>7.5000000000000011E-2</v>
      </c>
      <c r="V243" s="201">
        <f t="shared" ref="V243" si="999">SUM(R243:R243)*M243</f>
        <v>0.1</v>
      </c>
      <c r="W243" s="205">
        <f t="shared" ref="W243:W306" si="1000">MAX(S243:V243)</f>
        <v>0.1</v>
      </c>
      <c r="X243" s="320"/>
      <c r="Y243" s="323"/>
      <c r="Z243" s="323"/>
      <c r="AA243" s="323"/>
      <c r="AB243" s="326"/>
      <c r="AC243" s="638"/>
      <c r="AD243" s="275" t="s">
        <v>301</v>
      </c>
      <c r="AE243" s="255" t="str">
        <f t="shared" si="927"/>
        <v>EQUILIBRADA</v>
      </c>
      <c r="AF243" s="264"/>
      <c r="AG243" s="264"/>
      <c r="AH243" s="270"/>
      <c r="AI243" s="990"/>
      <c r="AJ243" s="21"/>
      <c r="AK243" s="61"/>
      <c r="AL243" s="61"/>
      <c r="AM243" s="61"/>
      <c r="AN243" s="61"/>
      <c r="AO243" s="22"/>
      <c r="AP243" s="55"/>
    </row>
    <row r="244" spans="1:42" ht="40" customHeight="1" thickBot="1" x14ac:dyDescent="0.25">
      <c r="A244" s="994"/>
      <c r="B244" s="554"/>
      <c r="C244" s="281"/>
      <c r="D244" s="284"/>
      <c r="E244" s="287"/>
      <c r="F244" s="284"/>
      <c r="G244" s="293"/>
      <c r="H244" s="294"/>
      <c r="I244" s="295"/>
      <c r="J244" s="295"/>
      <c r="K244" s="383"/>
      <c r="L244" s="646"/>
      <c r="M244" s="400"/>
      <c r="N244" s="51" t="s">
        <v>49</v>
      </c>
      <c r="O244" s="79">
        <v>0</v>
      </c>
      <c r="P244" s="76">
        <v>0</v>
      </c>
      <c r="Q244" s="76">
        <v>0</v>
      </c>
      <c r="R244" s="158">
        <v>0</v>
      </c>
      <c r="S244" s="189">
        <f t="shared" ref="S244" si="1001">SUM(O244:O244)*M243</f>
        <v>0</v>
      </c>
      <c r="T244" s="190">
        <f t="shared" ref="T244" si="1002">SUM(P244:P244)*M243</f>
        <v>0</v>
      </c>
      <c r="U244" s="190">
        <f t="shared" ref="U244" si="1003">SUM(Q244:Q244)*M243</f>
        <v>0</v>
      </c>
      <c r="V244" s="200">
        <f t="shared" ref="V244" si="1004">SUM(R244:R244)*M243</f>
        <v>0</v>
      </c>
      <c r="W244" s="204">
        <f t="shared" si="1000"/>
        <v>0</v>
      </c>
      <c r="X244" s="320"/>
      <c r="Y244" s="323"/>
      <c r="Z244" s="323"/>
      <c r="AA244" s="323"/>
      <c r="AB244" s="326"/>
      <c r="AC244" s="638"/>
      <c r="AD244" s="274"/>
      <c r="AE244" s="256"/>
      <c r="AF244" s="264"/>
      <c r="AG244" s="264"/>
      <c r="AH244" s="270"/>
      <c r="AI244" s="990"/>
      <c r="AJ244" s="21"/>
      <c r="AK244" s="61"/>
      <c r="AL244" s="61"/>
      <c r="AM244" s="61"/>
      <c r="AN244" s="61"/>
      <c r="AO244" s="22"/>
      <c r="AP244" s="55"/>
    </row>
    <row r="245" spans="1:42" ht="40" customHeight="1" x14ac:dyDescent="0.2">
      <c r="A245" s="994"/>
      <c r="B245" s="554"/>
      <c r="C245" s="281"/>
      <c r="D245" s="284"/>
      <c r="E245" s="287"/>
      <c r="F245" s="284"/>
      <c r="G245" s="293"/>
      <c r="H245" s="294"/>
      <c r="I245" s="295"/>
      <c r="J245" s="295"/>
      <c r="K245" s="383"/>
      <c r="L245" s="988" t="s">
        <v>302</v>
      </c>
      <c r="M245" s="329">
        <v>0.1</v>
      </c>
      <c r="N245" s="53" t="s">
        <v>43</v>
      </c>
      <c r="O245" s="110">
        <v>0.25</v>
      </c>
      <c r="P245" s="111">
        <v>0.5</v>
      </c>
      <c r="Q245" s="111">
        <v>0.75</v>
      </c>
      <c r="R245" s="162">
        <v>1</v>
      </c>
      <c r="S245" s="192">
        <f t="shared" ref="S245" si="1005">SUM(O245:O245)*M245</f>
        <v>2.5000000000000001E-2</v>
      </c>
      <c r="T245" s="193">
        <f t="shared" ref="T245" si="1006">SUM(P245:P245)*M245</f>
        <v>0.05</v>
      </c>
      <c r="U245" s="193">
        <f t="shared" ref="U245" si="1007">SUM(Q245:Q245)*M245</f>
        <v>7.5000000000000011E-2</v>
      </c>
      <c r="V245" s="201">
        <f t="shared" ref="V245" si="1008">SUM(R245:R245)*M245</f>
        <v>0.1</v>
      </c>
      <c r="W245" s="205">
        <f t="shared" si="1000"/>
        <v>0.1</v>
      </c>
      <c r="X245" s="320"/>
      <c r="Y245" s="323"/>
      <c r="Z245" s="323"/>
      <c r="AA245" s="323"/>
      <c r="AB245" s="326"/>
      <c r="AC245" s="638"/>
      <c r="AD245" s="275" t="s">
        <v>303</v>
      </c>
      <c r="AE245" s="255" t="str">
        <f t="shared" si="927"/>
        <v>PARA MEJORAR</v>
      </c>
      <c r="AF245" s="264"/>
      <c r="AG245" s="264"/>
      <c r="AH245" s="270"/>
      <c r="AI245" s="990"/>
      <c r="AJ245" s="21"/>
      <c r="AK245" s="61"/>
      <c r="AL245" s="61"/>
      <c r="AM245" s="61"/>
      <c r="AN245" s="61"/>
      <c r="AO245" s="22"/>
      <c r="AP245" s="55"/>
    </row>
    <row r="246" spans="1:42" ht="40" customHeight="1" thickBot="1" x14ac:dyDescent="0.25">
      <c r="A246" s="994"/>
      <c r="B246" s="554"/>
      <c r="C246" s="281"/>
      <c r="D246" s="284"/>
      <c r="E246" s="287"/>
      <c r="F246" s="284"/>
      <c r="G246" s="293"/>
      <c r="H246" s="294"/>
      <c r="I246" s="295"/>
      <c r="J246" s="295"/>
      <c r="K246" s="383"/>
      <c r="L246" s="983"/>
      <c r="M246" s="400"/>
      <c r="N246" s="51" t="s">
        <v>49</v>
      </c>
      <c r="O246" s="79">
        <v>0</v>
      </c>
      <c r="P246" s="76">
        <v>0</v>
      </c>
      <c r="Q246" s="76">
        <v>0</v>
      </c>
      <c r="R246" s="158">
        <v>0</v>
      </c>
      <c r="S246" s="189">
        <f t="shared" ref="S246" si="1009">SUM(O246:O246)*M245</f>
        <v>0</v>
      </c>
      <c r="T246" s="190">
        <f t="shared" ref="T246" si="1010">SUM(P246:P246)*M245</f>
        <v>0</v>
      </c>
      <c r="U246" s="190">
        <f t="shared" ref="U246" si="1011">SUM(Q246:Q246)*M245</f>
        <v>0</v>
      </c>
      <c r="V246" s="200">
        <f t="shared" ref="V246" si="1012">SUM(R246:R246)*M245</f>
        <v>0</v>
      </c>
      <c r="W246" s="204">
        <f t="shared" si="1000"/>
        <v>0</v>
      </c>
      <c r="X246" s="320"/>
      <c r="Y246" s="323"/>
      <c r="Z246" s="323"/>
      <c r="AA246" s="323"/>
      <c r="AB246" s="326"/>
      <c r="AC246" s="638"/>
      <c r="AD246" s="274"/>
      <c r="AE246" s="256"/>
      <c r="AF246" s="264"/>
      <c r="AG246" s="264"/>
      <c r="AH246" s="270"/>
      <c r="AI246" s="990"/>
      <c r="AJ246" s="21"/>
      <c r="AK246" s="61"/>
      <c r="AL246" s="61"/>
      <c r="AM246" s="61"/>
      <c r="AN246" s="61"/>
      <c r="AO246" s="22"/>
      <c r="AP246" s="55"/>
    </row>
    <row r="247" spans="1:42" ht="40" customHeight="1" x14ac:dyDescent="0.2">
      <c r="A247" s="994"/>
      <c r="B247" s="554"/>
      <c r="C247" s="281"/>
      <c r="D247" s="284"/>
      <c r="E247" s="287"/>
      <c r="F247" s="284"/>
      <c r="G247" s="293"/>
      <c r="H247" s="294"/>
      <c r="I247" s="295"/>
      <c r="J247" s="295"/>
      <c r="K247" s="383"/>
      <c r="L247" s="988" t="s">
        <v>304</v>
      </c>
      <c r="M247" s="329">
        <v>0.1</v>
      </c>
      <c r="N247" s="53" t="s">
        <v>43</v>
      </c>
      <c r="O247" s="110">
        <v>0.1</v>
      </c>
      <c r="P247" s="111">
        <v>0.2</v>
      </c>
      <c r="Q247" s="111">
        <v>0.6</v>
      </c>
      <c r="R247" s="162">
        <v>1</v>
      </c>
      <c r="S247" s="192">
        <f t="shared" ref="S247" si="1013">SUM(O247:O247)*M247</f>
        <v>1.0000000000000002E-2</v>
      </c>
      <c r="T247" s="193">
        <f t="shared" ref="T247" si="1014">SUM(P247:P247)*M247</f>
        <v>2.0000000000000004E-2</v>
      </c>
      <c r="U247" s="193">
        <f t="shared" ref="U247" si="1015">SUM(Q247:Q247)*M247</f>
        <v>0.06</v>
      </c>
      <c r="V247" s="201">
        <f t="shared" ref="V247" si="1016">SUM(R247:R247)*M247</f>
        <v>0.1</v>
      </c>
      <c r="W247" s="205">
        <f t="shared" si="1000"/>
        <v>0.1</v>
      </c>
      <c r="X247" s="320"/>
      <c r="Y247" s="323"/>
      <c r="Z247" s="323"/>
      <c r="AA247" s="323"/>
      <c r="AB247" s="326"/>
      <c r="AC247" s="638"/>
      <c r="AD247" s="275" t="s">
        <v>305</v>
      </c>
      <c r="AE247" s="255" t="str">
        <f t="shared" si="927"/>
        <v>PARA MEJORAR</v>
      </c>
      <c r="AF247" s="264"/>
      <c r="AG247" s="264"/>
      <c r="AH247" s="270"/>
      <c r="AI247" s="990"/>
      <c r="AJ247" s="21"/>
      <c r="AK247" s="61"/>
      <c r="AL247" s="61"/>
      <c r="AM247" s="61"/>
      <c r="AN247" s="61"/>
      <c r="AO247" s="22"/>
      <c r="AP247" s="55"/>
    </row>
    <row r="248" spans="1:42" ht="40" customHeight="1" thickBot="1" x14ac:dyDescent="0.25">
      <c r="A248" s="994"/>
      <c r="B248" s="554"/>
      <c r="C248" s="281"/>
      <c r="D248" s="284"/>
      <c r="E248" s="287"/>
      <c r="F248" s="284"/>
      <c r="G248" s="293"/>
      <c r="H248" s="294"/>
      <c r="I248" s="295"/>
      <c r="J248" s="295"/>
      <c r="K248" s="383"/>
      <c r="L248" s="983"/>
      <c r="M248" s="400"/>
      <c r="N248" s="51" t="s">
        <v>49</v>
      </c>
      <c r="O248" s="79">
        <v>0</v>
      </c>
      <c r="P248" s="76">
        <v>0</v>
      </c>
      <c r="Q248" s="76">
        <v>0</v>
      </c>
      <c r="R248" s="158">
        <v>0</v>
      </c>
      <c r="S248" s="189">
        <f t="shared" ref="S248" si="1017">SUM(O248:O248)*M247</f>
        <v>0</v>
      </c>
      <c r="T248" s="190">
        <f t="shared" ref="T248" si="1018">SUM(P248:P248)*M247</f>
        <v>0</v>
      </c>
      <c r="U248" s="190">
        <f t="shared" ref="U248" si="1019">SUM(Q248:Q248)*M247</f>
        <v>0</v>
      </c>
      <c r="V248" s="200">
        <f t="shared" ref="V248" si="1020">SUM(R248:R248)*M247</f>
        <v>0</v>
      </c>
      <c r="W248" s="204">
        <f t="shared" si="1000"/>
        <v>0</v>
      </c>
      <c r="X248" s="320"/>
      <c r="Y248" s="323"/>
      <c r="Z248" s="323"/>
      <c r="AA248" s="323"/>
      <c r="AB248" s="326"/>
      <c r="AC248" s="638"/>
      <c r="AD248" s="274"/>
      <c r="AE248" s="256"/>
      <c r="AF248" s="264"/>
      <c r="AG248" s="264"/>
      <c r="AH248" s="270"/>
      <c r="AI248" s="990"/>
      <c r="AJ248" s="21"/>
      <c r="AK248" s="61"/>
      <c r="AL248" s="61"/>
      <c r="AM248" s="61"/>
      <c r="AN248" s="61"/>
      <c r="AO248" s="22"/>
      <c r="AP248" s="55"/>
    </row>
    <row r="249" spans="1:42" ht="40" customHeight="1" x14ac:dyDescent="0.2">
      <c r="A249" s="994"/>
      <c r="B249" s="554"/>
      <c r="C249" s="281"/>
      <c r="D249" s="284"/>
      <c r="E249" s="287"/>
      <c r="F249" s="284"/>
      <c r="G249" s="293"/>
      <c r="H249" s="294"/>
      <c r="I249" s="295"/>
      <c r="J249" s="295"/>
      <c r="K249" s="383"/>
      <c r="L249" s="988" t="s">
        <v>306</v>
      </c>
      <c r="M249" s="329">
        <v>0.1</v>
      </c>
      <c r="N249" s="53" t="s">
        <v>43</v>
      </c>
      <c r="O249" s="110">
        <v>0.25</v>
      </c>
      <c r="P249" s="111">
        <v>0.5</v>
      </c>
      <c r="Q249" s="111">
        <v>0.75</v>
      </c>
      <c r="R249" s="162">
        <v>1</v>
      </c>
      <c r="S249" s="192">
        <f t="shared" ref="S249" si="1021">SUM(O249:O249)*M249</f>
        <v>2.5000000000000001E-2</v>
      </c>
      <c r="T249" s="193">
        <f t="shared" ref="T249" si="1022">SUM(P249:P249)*M249</f>
        <v>0.05</v>
      </c>
      <c r="U249" s="193">
        <f t="shared" ref="U249" si="1023">SUM(Q249:Q249)*M249</f>
        <v>7.5000000000000011E-2</v>
      </c>
      <c r="V249" s="201">
        <f t="shared" ref="V249" si="1024">SUM(R249:R249)*M249</f>
        <v>0.1</v>
      </c>
      <c r="W249" s="205">
        <f t="shared" si="1000"/>
        <v>0.1</v>
      </c>
      <c r="X249" s="320"/>
      <c r="Y249" s="323"/>
      <c r="Z249" s="323"/>
      <c r="AA249" s="323"/>
      <c r="AB249" s="326"/>
      <c r="AC249" s="638"/>
      <c r="AD249" s="275" t="s">
        <v>307</v>
      </c>
      <c r="AE249" s="255" t="str">
        <f t="shared" si="927"/>
        <v>PARA MEJORAR</v>
      </c>
      <c r="AF249" s="264"/>
      <c r="AG249" s="264"/>
      <c r="AH249" s="270"/>
      <c r="AI249" s="990"/>
      <c r="AJ249" s="21"/>
      <c r="AK249" s="61"/>
      <c r="AL249" s="61"/>
      <c r="AM249" s="61"/>
      <c r="AN249" s="61"/>
      <c r="AO249" s="22"/>
      <c r="AP249" s="55"/>
    </row>
    <row r="250" spans="1:42" ht="40" customHeight="1" thickBot="1" x14ac:dyDescent="0.25">
      <c r="A250" s="994"/>
      <c r="B250" s="554"/>
      <c r="C250" s="281"/>
      <c r="D250" s="284"/>
      <c r="E250" s="287"/>
      <c r="F250" s="284"/>
      <c r="G250" s="293"/>
      <c r="H250" s="294"/>
      <c r="I250" s="295"/>
      <c r="J250" s="295"/>
      <c r="K250" s="383"/>
      <c r="L250" s="983"/>
      <c r="M250" s="400"/>
      <c r="N250" s="51" t="s">
        <v>49</v>
      </c>
      <c r="O250" s="79">
        <v>0</v>
      </c>
      <c r="P250" s="76">
        <v>0</v>
      </c>
      <c r="Q250" s="76">
        <v>0</v>
      </c>
      <c r="R250" s="158">
        <v>0</v>
      </c>
      <c r="S250" s="189">
        <f t="shared" ref="S250" si="1025">SUM(O250:O250)*M249</f>
        <v>0</v>
      </c>
      <c r="T250" s="190">
        <f t="shared" ref="T250" si="1026">SUM(P250:P250)*M249</f>
        <v>0</v>
      </c>
      <c r="U250" s="190">
        <f t="shared" ref="U250" si="1027">SUM(Q250:Q250)*M249</f>
        <v>0</v>
      </c>
      <c r="V250" s="200">
        <f t="shared" ref="V250" si="1028">SUM(R250:R250)*M249</f>
        <v>0</v>
      </c>
      <c r="W250" s="204">
        <f t="shared" si="1000"/>
        <v>0</v>
      </c>
      <c r="X250" s="320"/>
      <c r="Y250" s="323"/>
      <c r="Z250" s="323"/>
      <c r="AA250" s="323"/>
      <c r="AB250" s="326"/>
      <c r="AC250" s="638"/>
      <c r="AD250" s="274"/>
      <c r="AE250" s="256"/>
      <c r="AF250" s="264"/>
      <c r="AG250" s="264"/>
      <c r="AH250" s="270"/>
      <c r="AI250" s="990"/>
      <c r="AJ250" s="21"/>
      <c r="AK250" s="61"/>
      <c r="AL250" s="61"/>
      <c r="AM250" s="61"/>
      <c r="AN250" s="61"/>
      <c r="AO250" s="22"/>
      <c r="AP250" s="55"/>
    </row>
    <row r="251" spans="1:42" ht="40" customHeight="1" x14ac:dyDescent="0.2">
      <c r="A251" s="994"/>
      <c r="B251" s="554"/>
      <c r="C251" s="281"/>
      <c r="D251" s="284"/>
      <c r="E251" s="287"/>
      <c r="F251" s="284"/>
      <c r="G251" s="293"/>
      <c r="H251" s="294"/>
      <c r="I251" s="295"/>
      <c r="J251" s="295"/>
      <c r="K251" s="383"/>
      <c r="L251" s="988" t="s">
        <v>308</v>
      </c>
      <c r="M251" s="329">
        <v>0.3</v>
      </c>
      <c r="N251" s="53" t="s">
        <v>43</v>
      </c>
      <c r="O251" s="110">
        <v>0.25</v>
      </c>
      <c r="P251" s="111">
        <v>0.5</v>
      </c>
      <c r="Q251" s="111">
        <v>0.75</v>
      </c>
      <c r="R251" s="162">
        <v>1</v>
      </c>
      <c r="S251" s="192">
        <f t="shared" ref="S251" si="1029">SUM(O251:O251)*M251</f>
        <v>7.4999999999999997E-2</v>
      </c>
      <c r="T251" s="193">
        <f t="shared" ref="T251" si="1030">SUM(P251:P251)*M251</f>
        <v>0.15</v>
      </c>
      <c r="U251" s="193">
        <f t="shared" ref="U251" si="1031">SUM(Q251:Q251)*M251</f>
        <v>0.22499999999999998</v>
      </c>
      <c r="V251" s="201">
        <f t="shared" ref="V251" si="1032">SUM(R251:R251)*M251</f>
        <v>0.3</v>
      </c>
      <c r="W251" s="205">
        <f t="shared" si="1000"/>
        <v>0.3</v>
      </c>
      <c r="X251" s="320"/>
      <c r="Y251" s="323"/>
      <c r="Z251" s="323"/>
      <c r="AA251" s="323"/>
      <c r="AB251" s="326"/>
      <c r="AC251" s="638"/>
      <c r="AD251" s="275" t="s">
        <v>309</v>
      </c>
      <c r="AE251" s="255" t="str">
        <f t="shared" si="927"/>
        <v>PARA MEJORAR</v>
      </c>
      <c r="AF251" s="264"/>
      <c r="AG251" s="264"/>
      <c r="AH251" s="270"/>
      <c r="AI251" s="990"/>
      <c r="AJ251" s="21"/>
      <c r="AK251" s="61"/>
      <c r="AL251" s="61"/>
      <c r="AM251" s="61"/>
      <c r="AN251" s="61"/>
      <c r="AO251" s="22"/>
      <c r="AP251" s="55"/>
    </row>
    <row r="252" spans="1:42" ht="40" customHeight="1" thickBot="1" x14ac:dyDescent="0.25">
      <c r="A252" s="994"/>
      <c r="B252" s="554"/>
      <c r="C252" s="282"/>
      <c r="D252" s="285"/>
      <c r="E252" s="288"/>
      <c r="F252" s="285"/>
      <c r="G252" s="377"/>
      <c r="H252" s="379"/>
      <c r="I252" s="381"/>
      <c r="J252" s="381"/>
      <c r="K252" s="384"/>
      <c r="L252" s="984"/>
      <c r="M252" s="375"/>
      <c r="N252" s="51" t="s">
        <v>49</v>
      </c>
      <c r="O252" s="84">
        <v>0</v>
      </c>
      <c r="P252" s="78">
        <v>0</v>
      </c>
      <c r="Q252" s="78">
        <v>0</v>
      </c>
      <c r="R252" s="159">
        <v>0</v>
      </c>
      <c r="S252" s="195">
        <f t="shared" ref="S252" si="1033">SUM(O252:O252)*M251</f>
        <v>0</v>
      </c>
      <c r="T252" s="196">
        <f t="shared" ref="T252" si="1034">SUM(P252:P252)*M251</f>
        <v>0</v>
      </c>
      <c r="U252" s="196">
        <f t="shared" ref="U252" si="1035">SUM(Q252:Q252)*M251</f>
        <v>0</v>
      </c>
      <c r="V252" s="202">
        <f t="shared" ref="V252" si="1036">SUM(R252:R252)*M251</f>
        <v>0</v>
      </c>
      <c r="W252" s="206">
        <f t="shared" si="1000"/>
        <v>0</v>
      </c>
      <c r="X252" s="321"/>
      <c r="Y252" s="324"/>
      <c r="Z252" s="324"/>
      <c r="AA252" s="324"/>
      <c r="AB252" s="327"/>
      <c r="AC252" s="638"/>
      <c r="AD252" s="276"/>
      <c r="AE252" s="256"/>
      <c r="AF252" s="265"/>
      <c r="AG252" s="265"/>
      <c r="AH252" s="270"/>
      <c r="AI252" s="990"/>
      <c r="AJ252" s="21"/>
      <c r="AK252" s="61"/>
      <c r="AL252" s="61"/>
      <c r="AM252" s="61"/>
      <c r="AN252" s="61"/>
      <c r="AO252" s="22"/>
      <c r="AP252" s="55"/>
    </row>
    <row r="253" spans="1:42" ht="40" customHeight="1" x14ac:dyDescent="0.2">
      <c r="A253" s="994"/>
      <c r="B253" s="554"/>
      <c r="C253" s="281">
        <v>17</v>
      </c>
      <c r="D253" s="284" t="s">
        <v>310</v>
      </c>
      <c r="E253" s="287">
        <v>20</v>
      </c>
      <c r="F253" s="284" t="s">
        <v>311</v>
      </c>
      <c r="G253" s="376" t="s">
        <v>312</v>
      </c>
      <c r="H253" s="378">
        <v>32</v>
      </c>
      <c r="I253" s="380" t="s">
        <v>313</v>
      </c>
      <c r="J253" s="380" t="s">
        <v>281</v>
      </c>
      <c r="K253" s="382">
        <v>0</v>
      </c>
      <c r="L253" s="988" t="s">
        <v>314</v>
      </c>
      <c r="M253" s="399">
        <v>0.5</v>
      </c>
      <c r="N253" s="53" t="s">
        <v>43</v>
      </c>
      <c r="O253" s="109">
        <v>0</v>
      </c>
      <c r="P253" s="102">
        <v>0.25</v>
      </c>
      <c r="Q253" s="102">
        <v>0.5</v>
      </c>
      <c r="R253" s="160">
        <v>1</v>
      </c>
      <c r="S253" s="186">
        <f t="shared" ref="S253" si="1037">SUM(O253:O253)*M253</f>
        <v>0</v>
      </c>
      <c r="T253" s="187">
        <f t="shared" ref="T253" si="1038">SUM(P253:P253)*M253</f>
        <v>0.125</v>
      </c>
      <c r="U253" s="187">
        <f t="shared" ref="U253" si="1039">SUM(Q253:Q253)*M253</f>
        <v>0.25</v>
      </c>
      <c r="V253" s="199">
        <f t="shared" ref="V253" si="1040">SUM(R253:R253)*M253</f>
        <v>0.5</v>
      </c>
      <c r="W253" s="203">
        <f t="shared" si="1000"/>
        <v>0.5</v>
      </c>
      <c r="X253" s="319">
        <f>+S250+S252</f>
        <v>0</v>
      </c>
      <c r="Y253" s="322">
        <f>+T250+T252</f>
        <v>0</v>
      </c>
      <c r="Z253" s="322">
        <f>+U250+U252</f>
        <v>0</v>
      </c>
      <c r="AA253" s="322">
        <f>+V250+V252</f>
        <v>0</v>
      </c>
      <c r="AB253" s="325">
        <f>+W250+W252</f>
        <v>0</v>
      </c>
      <c r="AC253" s="638"/>
      <c r="AD253" s="279" t="s">
        <v>315</v>
      </c>
      <c r="AE253" s="255" t="str">
        <f t="shared" si="927"/>
        <v>EQUILIBRADA</v>
      </c>
      <c r="AF253" s="263" t="str">
        <f>IF(COUNTIF(AE253:AE256,"PARA MEJORAR")&gt;=1,"PARA MEJORAR","BIEN")</f>
        <v>BIEN</v>
      </c>
      <c r="AG253" s="985" t="str">
        <f>IF(COUNTIF(AF253:AF256,"PARA MEJORAR")&gt;=1,"PARA MEJORAR","BIEN")</f>
        <v>BIEN</v>
      </c>
      <c r="AH253" s="270"/>
      <c r="AI253" s="990"/>
      <c r="AJ253" s="15"/>
      <c r="AK253" s="16"/>
      <c r="AL253" s="16"/>
      <c r="AM253" s="16"/>
      <c r="AN253" s="16"/>
      <c r="AO253" s="17"/>
      <c r="AP253" s="55"/>
    </row>
    <row r="254" spans="1:42" ht="40" customHeight="1" thickBot="1" x14ac:dyDescent="0.25">
      <c r="A254" s="994"/>
      <c r="B254" s="554"/>
      <c r="C254" s="281"/>
      <c r="D254" s="284"/>
      <c r="E254" s="287"/>
      <c r="F254" s="284"/>
      <c r="G254" s="293"/>
      <c r="H254" s="294"/>
      <c r="I254" s="295"/>
      <c r="J254" s="295"/>
      <c r="K254" s="383"/>
      <c r="L254" s="1403"/>
      <c r="M254" s="400"/>
      <c r="N254" s="51" t="s">
        <v>49</v>
      </c>
      <c r="O254" s="79">
        <v>0</v>
      </c>
      <c r="P254" s="76">
        <v>0</v>
      </c>
      <c r="Q254" s="76">
        <v>0</v>
      </c>
      <c r="R254" s="158">
        <v>0</v>
      </c>
      <c r="S254" s="189">
        <f t="shared" ref="S254" si="1041">SUM(O254:O254)*M253</f>
        <v>0</v>
      </c>
      <c r="T254" s="190">
        <f t="shared" ref="T254" si="1042">SUM(P254:P254)*M253</f>
        <v>0</v>
      </c>
      <c r="U254" s="190">
        <f t="shared" ref="U254" si="1043">SUM(Q254:Q254)*M253</f>
        <v>0</v>
      </c>
      <c r="V254" s="200">
        <f t="shared" ref="V254" si="1044">SUM(R254:R254)*M253</f>
        <v>0</v>
      </c>
      <c r="W254" s="204">
        <f t="shared" si="1000"/>
        <v>0</v>
      </c>
      <c r="X254" s="320"/>
      <c r="Y254" s="323"/>
      <c r="Z254" s="323"/>
      <c r="AA254" s="323"/>
      <c r="AB254" s="326"/>
      <c r="AC254" s="638"/>
      <c r="AD254" s="279"/>
      <c r="AE254" s="256"/>
      <c r="AF254" s="264"/>
      <c r="AG254" s="986"/>
      <c r="AH254" s="270"/>
      <c r="AI254" s="990"/>
      <c r="AJ254" s="21"/>
      <c r="AK254" s="61"/>
      <c r="AL254" s="61"/>
      <c r="AM254" s="61"/>
      <c r="AN254" s="61"/>
      <c r="AO254" s="22"/>
      <c r="AP254" s="55"/>
    </row>
    <row r="255" spans="1:42" ht="40" customHeight="1" x14ac:dyDescent="0.2">
      <c r="A255" s="994"/>
      <c r="B255" s="554"/>
      <c r="C255" s="281"/>
      <c r="D255" s="284"/>
      <c r="E255" s="287"/>
      <c r="F255" s="284"/>
      <c r="G255" s="293"/>
      <c r="H255" s="294"/>
      <c r="I255" s="295"/>
      <c r="J255" s="295"/>
      <c r="K255" s="383"/>
      <c r="L255" s="988" t="s">
        <v>316</v>
      </c>
      <c r="M255" s="329">
        <v>0.5</v>
      </c>
      <c r="N255" s="53" t="s">
        <v>43</v>
      </c>
      <c r="O255" s="110">
        <v>0</v>
      </c>
      <c r="P255" s="111">
        <v>0.25</v>
      </c>
      <c r="Q255" s="111">
        <v>0.5</v>
      </c>
      <c r="R255" s="162">
        <v>1</v>
      </c>
      <c r="S255" s="192">
        <f t="shared" ref="S255" si="1045">SUM(O255:O255)*M255</f>
        <v>0</v>
      </c>
      <c r="T255" s="193">
        <f t="shared" ref="T255" si="1046">SUM(P255:P255)*M255</f>
        <v>0.125</v>
      </c>
      <c r="U255" s="193">
        <f t="shared" ref="U255" si="1047">SUM(Q255:Q255)*M255</f>
        <v>0.25</v>
      </c>
      <c r="V255" s="201">
        <f t="shared" ref="V255" si="1048">SUM(R255:R255)*M255</f>
        <v>0.5</v>
      </c>
      <c r="W255" s="205">
        <f t="shared" si="1000"/>
        <v>0.5</v>
      </c>
      <c r="X255" s="320"/>
      <c r="Y255" s="323"/>
      <c r="Z255" s="323"/>
      <c r="AA255" s="323"/>
      <c r="AB255" s="326"/>
      <c r="AC255" s="638"/>
      <c r="AD255" s="279"/>
      <c r="AE255" s="255" t="str">
        <f t="shared" si="927"/>
        <v>EQUILIBRADA</v>
      </c>
      <c r="AF255" s="264"/>
      <c r="AG255" s="986"/>
      <c r="AH255" s="270"/>
      <c r="AI255" s="990"/>
      <c r="AJ255" s="21"/>
      <c r="AK255" s="61"/>
      <c r="AL255" s="61"/>
      <c r="AM255" s="61"/>
      <c r="AN255" s="61"/>
      <c r="AO255" s="22"/>
      <c r="AP255" s="55"/>
    </row>
    <row r="256" spans="1:42" ht="40" customHeight="1" thickBot="1" x14ac:dyDescent="0.25">
      <c r="A256" s="994"/>
      <c r="B256" s="554"/>
      <c r="C256" s="282"/>
      <c r="D256" s="285"/>
      <c r="E256" s="288"/>
      <c r="F256" s="285"/>
      <c r="G256" s="377"/>
      <c r="H256" s="379"/>
      <c r="I256" s="381"/>
      <c r="J256" s="381"/>
      <c r="K256" s="384"/>
      <c r="L256" s="984"/>
      <c r="M256" s="375"/>
      <c r="N256" s="51" t="s">
        <v>49</v>
      </c>
      <c r="O256" s="84">
        <v>0</v>
      </c>
      <c r="P256" s="78">
        <v>0</v>
      </c>
      <c r="Q256" s="78">
        <v>0</v>
      </c>
      <c r="R256" s="159">
        <v>0</v>
      </c>
      <c r="S256" s="195">
        <f t="shared" ref="S256" si="1049">SUM(O256:O256)*M255</f>
        <v>0</v>
      </c>
      <c r="T256" s="196">
        <f t="shared" ref="T256" si="1050">SUM(P256:P256)*M255</f>
        <v>0</v>
      </c>
      <c r="U256" s="196">
        <f t="shared" ref="U256" si="1051">SUM(Q256:Q256)*M255</f>
        <v>0</v>
      </c>
      <c r="V256" s="202">
        <f t="shared" ref="V256" si="1052">SUM(R256:R256)*M255</f>
        <v>0</v>
      </c>
      <c r="W256" s="206">
        <f t="shared" si="1000"/>
        <v>0</v>
      </c>
      <c r="X256" s="321"/>
      <c r="Y256" s="324"/>
      <c r="Z256" s="324"/>
      <c r="AA256" s="324"/>
      <c r="AB256" s="327"/>
      <c r="AC256" s="638"/>
      <c r="AD256" s="276"/>
      <c r="AE256" s="256"/>
      <c r="AF256" s="265"/>
      <c r="AG256" s="987"/>
      <c r="AH256" s="270"/>
      <c r="AI256" s="990"/>
      <c r="AJ256" s="21"/>
      <c r="AK256" s="61"/>
      <c r="AL256" s="61"/>
      <c r="AM256" s="61"/>
      <c r="AN256" s="61"/>
      <c r="AO256" s="22"/>
      <c r="AP256" s="55"/>
    </row>
    <row r="257" spans="1:42" ht="40" customHeight="1" x14ac:dyDescent="0.2">
      <c r="A257" s="994"/>
      <c r="B257" s="554"/>
      <c r="C257" s="281">
        <v>18</v>
      </c>
      <c r="D257" s="284" t="s">
        <v>317</v>
      </c>
      <c r="E257" s="287">
        <v>21</v>
      </c>
      <c r="F257" s="284" t="s">
        <v>318</v>
      </c>
      <c r="G257" s="376" t="s">
        <v>319</v>
      </c>
      <c r="H257" s="378">
        <v>33</v>
      </c>
      <c r="I257" s="380" t="s">
        <v>320</v>
      </c>
      <c r="J257" s="380" t="s">
        <v>281</v>
      </c>
      <c r="K257" s="382">
        <v>0</v>
      </c>
      <c r="L257" s="645" t="s">
        <v>321</v>
      </c>
      <c r="M257" s="399">
        <v>0.5</v>
      </c>
      <c r="N257" s="53" t="s">
        <v>43</v>
      </c>
      <c r="O257" s="108">
        <v>0.25</v>
      </c>
      <c r="P257" s="106">
        <v>0.5</v>
      </c>
      <c r="Q257" s="106">
        <v>0.75</v>
      </c>
      <c r="R257" s="157">
        <v>1</v>
      </c>
      <c r="S257" s="186">
        <f t="shared" ref="S257" si="1053">SUM(O257:O257)*M257</f>
        <v>0.125</v>
      </c>
      <c r="T257" s="187">
        <f t="shared" ref="T257" si="1054">SUM(P257:P257)*M257</f>
        <v>0.25</v>
      </c>
      <c r="U257" s="187">
        <f t="shared" ref="U257" si="1055">SUM(Q257:Q257)*M257</f>
        <v>0.375</v>
      </c>
      <c r="V257" s="199">
        <f t="shared" ref="V257" si="1056">SUM(R257:R257)*M257</f>
        <v>0.5</v>
      </c>
      <c r="W257" s="203">
        <f t="shared" si="1000"/>
        <v>0.5</v>
      </c>
      <c r="X257" s="319">
        <f>+S254+S256</f>
        <v>0</v>
      </c>
      <c r="Y257" s="322">
        <f>+T254+T256</f>
        <v>0</v>
      </c>
      <c r="Z257" s="322">
        <f>+U254+U256</f>
        <v>0</v>
      </c>
      <c r="AA257" s="322">
        <f>+V254+V256</f>
        <v>0</v>
      </c>
      <c r="AB257" s="325">
        <f>+W254+W256</f>
        <v>0</v>
      </c>
      <c r="AC257" s="638"/>
      <c r="AD257" s="273" t="s">
        <v>322</v>
      </c>
      <c r="AE257" s="255" t="str">
        <f t="shared" si="927"/>
        <v>PARA MEJORAR</v>
      </c>
      <c r="AF257" s="263" t="str">
        <f>IF(COUNTIF(AE253:AE256,"PARA MEJORAR")&gt;=1,"PARA MEJORAR","BIEN")</f>
        <v>BIEN</v>
      </c>
      <c r="AG257" s="263" t="str">
        <f>IF(COUNTIF(AF261:AF264,"PARA MEJORAR")&gt;=1,"PARA MEJORAR","BIEN")</f>
        <v>PARA MEJORAR</v>
      </c>
      <c r="AH257" s="270"/>
      <c r="AI257" s="990"/>
      <c r="AJ257" s="15"/>
      <c r="AK257" s="16"/>
      <c r="AL257" s="16"/>
      <c r="AM257" s="16"/>
      <c r="AN257" s="16"/>
      <c r="AO257" s="17"/>
      <c r="AP257" s="55"/>
    </row>
    <row r="258" spans="1:42" ht="40" customHeight="1" thickBot="1" x14ac:dyDescent="0.25">
      <c r="A258" s="994"/>
      <c r="B258" s="554"/>
      <c r="C258" s="281"/>
      <c r="D258" s="284"/>
      <c r="E258" s="287"/>
      <c r="F258" s="284"/>
      <c r="G258" s="293"/>
      <c r="H258" s="294"/>
      <c r="I258" s="295"/>
      <c r="J258" s="295"/>
      <c r="K258" s="383"/>
      <c r="L258" s="646"/>
      <c r="M258" s="400"/>
      <c r="N258" s="51" t="s">
        <v>49</v>
      </c>
      <c r="O258" s="79">
        <v>0</v>
      </c>
      <c r="P258" s="76">
        <v>0</v>
      </c>
      <c r="Q258" s="76">
        <v>0</v>
      </c>
      <c r="R258" s="158">
        <v>0</v>
      </c>
      <c r="S258" s="189">
        <f t="shared" ref="S258" si="1057">SUM(O258:O258)*M257</f>
        <v>0</v>
      </c>
      <c r="T258" s="190">
        <f t="shared" ref="T258" si="1058">SUM(P258:P258)*M257</f>
        <v>0</v>
      </c>
      <c r="U258" s="190">
        <f t="shared" ref="U258" si="1059">SUM(Q258:Q258)*M257</f>
        <v>0</v>
      </c>
      <c r="V258" s="200">
        <f t="shared" ref="V258" si="1060">SUM(R258:R258)*M257</f>
        <v>0</v>
      </c>
      <c r="W258" s="204">
        <f t="shared" si="1000"/>
        <v>0</v>
      </c>
      <c r="X258" s="320"/>
      <c r="Y258" s="323"/>
      <c r="Z258" s="323"/>
      <c r="AA258" s="323"/>
      <c r="AB258" s="326"/>
      <c r="AC258" s="638"/>
      <c r="AD258" s="279"/>
      <c r="AE258" s="256"/>
      <c r="AF258" s="264"/>
      <c r="AG258" s="264"/>
      <c r="AH258" s="270"/>
      <c r="AI258" s="990"/>
      <c r="AJ258" s="21"/>
      <c r="AK258" s="61"/>
      <c r="AL258" s="61"/>
      <c r="AM258" s="61"/>
      <c r="AN258" s="61"/>
      <c r="AO258" s="22"/>
      <c r="AP258" s="55"/>
    </row>
    <row r="259" spans="1:42" ht="40" customHeight="1" x14ac:dyDescent="0.2">
      <c r="A259" s="994"/>
      <c r="B259" s="554"/>
      <c r="C259" s="281"/>
      <c r="D259" s="284"/>
      <c r="E259" s="287"/>
      <c r="F259" s="284"/>
      <c r="G259" s="293"/>
      <c r="H259" s="294"/>
      <c r="I259" s="295"/>
      <c r="J259" s="295"/>
      <c r="K259" s="383"/>
      <c r="L259" s="602" t="s">
        <v>323</v>
      </c>
      <c r="M259" s="329">
        <v>0.5</v>
      </c>
      <c r="N259" s="53" t="s">
        <v>43</v>
      </c>
      <c r="O259" s="110">
        <v>0.25</v>
      </c>
      <c r="P259" s="111">
        <v>0.5</v>
      </c>
      <c r="Q259" s="111">
        <v>0.75</v>
      </c>
      <c r="R259" s="162">
        <v>1</v>
      </c>
      <c r="S259" s="192">
        <f t="shared" ref="S259" si="1061">SUM(O259:O259)*M259</f>
        <v>0.125</v>
      </c>
      <c r="T259" s="193">
        <f t="shared" ref="T259" si="1062">SUM(P259:P259)*M259</f>
        <v>0.25</v>
      </c>
      <c r="U259" s="193">
        <f t="shared" ref="U259" si="1063">SUM(Q259:Q259)*M259</f>
        <v>0.375</v>
      </c>
      <c r="V259" s="201">
        <f t="shared" ref="V259" si="1064">SUM(R259:R259)*M259</f>
        <v>0.5</v>
      </c>
      <c r="W259" s="205">
        <f t="shared" si="1000"/>
        <v>0.5</v>
      </c>
      <c r="X259" s="320"/>
      <c r="Y259" s="323"/>
      <c r="Z259" s="323"/>
      <c r="AA259" s="323"/>
      <c r="AB259" s="326"/>
      <c r="AC259" s="638"/>
      <c r="AD259" s="279"/>
      <c r="AE259" s="255" t="str">
        <f t="shared" si="927"/>
        <v>PARA MEJORAR</v>
      </c>
      <c r="AF259" s="264"/>
      <c r="AG259" s="264"/>
      <c r="AH259" s="270"/>
      <c r="AI259" s="990"/>
      <c r="AJ259" s="21"/>
      <c r="AK259" s="61"/>
      <c r="AL259" s="61"/>
      <c r="AM259" s="61"/>
      <c r="AN259" s="61"/>
      <c r="AO259" s="22"/>
      <c r="AP259" s="55"/>
    </row>
    <row r="260" spans="1:42" ht="40" customHeight="1" thickBot="1" x14ac:dyDescent="0.25">
      <c r="A260" s="994"/>
      <c r="B260" s="554"/>
      <c r="C260" s="281"/>
      <c r="D260" s="284"/>
      <c r="E260" s="287"/>
      <c r="F260" s="284"/>
      <c r="G260" s="377"/>
      <c r="H260" s="379"/>
      <c r="I260" s="381"/>
      <c r="J260" s="381"/>
      <c r="K260" s="384"/>
      <c r="L260" s="603"/>
      <c r="M260" s="375"/>
      <c r="N260" s="51" t="s">
        <v>49</v>
      </c>
      <c r="O260" s="84">
        <v>0</v>
      </c>
      <c r="P260" s="78">
        <v>0</v>
      </c>
      <c r="Q260" s="78">
        <v>0</v>
      </c>
      <c r="R260" s="159">
        <v>0</v>
      </c>
      <c r="S260" s="195">
        <f t="shared" ref="S260" si="1065">SUM(O260:O260)*M259</f>
        <v>0</v>
      </c>
      <c r="T260" s="196">
        <f t="shared" ref="T260" si="1066">SUM(P260:P260)*M259</f>
        <v>0</v>
      </c>
      <c r="U260" s="196">
        <f t="shared" ref="U260" si="1067">SUM(Q260:Q260)*M259</f>
        <v>0</v>
      </c>
      <c r="V260" s="202">
        <f t="shared" ref="V260" si="1068">SUM(R260:R260)*M259</f>
        <v>0</v>
      </c>
      <c r="W260" s="206">
        <f t="shared" si="1000"/>
        <v>0</v>
      </c>
      <c r="X260" s="321"/>
      <c r="Y260" s="324"/>
      <c r="Z260" s="324"/>
      <c r="AA260" s="324"/>
      <c r="AB260" s="327"/>
      <c r="AC260" s="638"/>
      <c r="AD260" s="279"/>
      <c r="AE260" s="256"/>
      <c r="AF260" s="264"/>
      <c r="AG260" s="264"/>
      <c r="AH260" s="270"/>
      <c r="AI260" s="990"/>
      <c r="AJ260" s="21"/>
      <c r="AK260" s="61"/>
      <c r="AL260" s="61"/>
      <c r="AM260" s="61"/>
      <c r="AN260" s="61"/>
      <c r="AO260" s="22"/>
      <c r="AP260" s="55"/>
    </row>
    <row r="261" spans="1:42" ht="40" customHeight="1" x14ac:dyDescent="0.2">
      <c r="A261" s="994"/>
      <c r="B261" s="554"/>
      <c r="C261" s="281"/>
      <c r="D261" s="284"/>
      <c r="E261" s="287"/>
      <c r="F261" s="284"/>
      <c r="G261" s="376" t="s">
        <v>324</v>
      </c>
      <c r="H261" s="378">
        <v>34</v>
      </c>
      <c r="I261" s="380" t="s">
        <v>325</v>
      </c>
      <c r="J261" s="380" t="s">
        <v>281</v>
      </c>
      <c r="K261" s="382">
        <v>0</v>
      </c>
      <c r="L261" s="645" t="s">
        <v>326</v>
      </c>
      <c r="M261" s="399">
        <v>0.6</v>
      </c>
      <c r="N261" s="53" t="s">
        <v>43</v>
      </c>
      <c r="O261" s="109">
        <v>0.25</v>
      </c>
      <c r="P261" s="102">
        <v>0.5</v>
      </c>
      <c r="Q261" s="102">
        <v>0.75</v>
      </c>
      <c r="R261" s="160">
        <v>1</v>
      </c>
      <c r="S261" s="186">
        <f t="shared" ref="S261" si="1069">SUM(O261:O261)*M261</f>
        <v>0.15</v>
      </c>
      <c r="T261" s="187">
        <f t="shared" ref="T261" si="1070">SUM(P261:P261)*M261</f>
        <v>0.3</v>
      </c>
      <c r="U261" s="187">
        <f t="shared" ref="U261" si="1071">SUM(Q261:Q261)*M261</f>
        <v>0.44999999999999996</v>
      </c>
      <c r="V261" s="199">
        <f t="shared" ref="V261" si="1072">SUM(R261:R261)*M261</f>
        <v>0.6</v>
      </c>
      <c r="W261" s="203">
        <f t="shared" si="1000"/>
        <v>0.6</v>
      </c>
      <c r="X261" s="319">
        <f>+S258+S260</f>
        <v>0</v>
      </c>
      <c r="Y261" s="322">
        <f>+T258+T260</f>
        <v>0</v>
      </c>
      <c r="Z261" s="322">
        <f>+U258+U260</f>
        <v>0</v>
      </c>
      <c r="AA261" s="322">
        <f>+V258+V260</f>
        <v>0</v>
      </c>
      <c r="AB261" s="325">
        <f>+W258+W260</f>
        <v>0</v>
      </c>
      <c r="AC261" s="638"/>
      <c r="AD261" s="273" t="s">
        <v>327</v>
      </c>
      <c r="AE261" s="255" t="str">
        <f t="shared" si="927"/>
        <v>PARA MEJORAR</v>
      </c>
      <c r="AF261" s="263" t="s">
        <v>328</v>
      </c>
      <c r="AG261" s="264"/>
      <c r="AH261" s="270"/>
      <c r="AI261" s="990"/>
      <c r="AJ261" s="18"/>
      <c r="AK261" s="19"/>
      <c r="AL261" s="19"/>
      <c r="AM261" s="19"/>
      <c r="AN261" s="19"/>
      <c r="AO261" s="20"/>
      <c r="AP261" s="55"/>
    </row>
    <row r="262" spans="1:42" ht="40" customHeight="1" thickBot="1" x14ac:dyDescent="0.25">
      <c r="A262" s="994"/>
      <c r="B262" s="554"/>
      <c r="C262" s="281"/>
      <c r="D262" s="284"/>
      <c r="E262" s="287"/>
      <c r="F262" s="284"/>
      <c r="G262" s="293"/>
      <c r="H262" s="294"/>
      <c r="I262" s="295"/>
      <c r="J262" s="295"/>
      <c r="K262" s="383"/>
      <c r="L262" s="646"/>
      <c r="M262" s="400"/>
      <c r="N262" s="51" t="s">
        <v>49</v>
      </c>
      <c r="O262" s="79">
        <v>0</v>
      </c>
      <c r="P262" s="76">
        <v>0</v>
      </c>
      <c r="Q262" s="76">
        <v>0</v>
      </c>
      <c r="R262" s="158">
        <v>0</v>
      </c>
      <c r="S262" s="189">
        <f t="shared" ref="S262" si="1073">SUM(O262:O262)*M261</f>
        <v>0</v>
      </c>
      <c r="T262" s="190">
        <f t="shared" ref="T262" si="1074">SUM(P262:P262)*M261</f>
        <v>0</v>
      </c>
      <c r="U262" s="190">
        <f t="shared" ref="U262" si="1075">SUM(Q262:Q262)*M261</f>
        <v>0</v>
      </c>
      <c r="V262" s="200">
        <f t="shared" ref="V262" si="1076">SUM(R262:R262)*M261</f>
        <v>0</v>
      </c>
      <c r="W262" s="204">
        <f t="shared" si="1000"/>
        <v>0</v>
      </c>
      <c r="X262" s="320"/>
      <c r="Y262" s="323"/>
      <c r="Z262" s="323"/>
      <c r="AA262" s="323"/>
      <c r="AB262" s="326"/>
      <c r="AC262" s="638"/>
      <c r="AD262" s="279"/>
      <c r="AE262" s="256"/>
      <c r="AF262" s="264"/>
      <c r="AG262" s="264"/>
      <c r="AH262" s="270"/>
      <c r="AI262" s="990"/>
      <c r="AJ262" s="21"/>
      <c r="AK262" s="61"/>
      <c r="AL262" s="61"/>
      <c r="AM262" s="61"/>
      <c r="AN262" s="61"/>
      <c r="AO262" s="22"/>
      <c r="AP262" s="55"/>
    </row>
    <row r="263" spans="1:42" ht="40" customHeight="1" x14ac:dyDescent="0.2">
      <c r="A263" s="994"/>
      <c r="B263" s="554"/>
      <c r="C263" s="281"/>
      <c r="D263" s="284"/>
      <c r="E263" s="287"/>
      <c r="F263" s="284"/>
      <c r="G263" s="293"/>
      <c r="H263" s="294"/>
      <c r="I263" s="295"/>
      <c r="J263" s="295"/>
      <c r="K263" s="383"/>
      <c r="L263" s="988" t="s">
        <v>329</v>
      </c>
      <c r="M263" s="329">
        <v>0.4</v>
      </c>
      <c r="N263" s="53" t="s">
        <v>43</v>
      </c>
      <c r="O263" s="110">
        <v>0.25</v>
      </c>
      <c r="P263" s="111">
        <v>0.5</v>
      </c>
      <c r="Q263" s="111">
        <v>0.75</v>
      </c>
      <c r="R263" s="162">
        <v>1</v>
      </c>
      <c r="S263" s="192">
        <f t="shared" ref="S263" si="1077">SUM(O263:O263)*M263</f>
        <v>0.1</v>
      </c>
      <c r="T263" s="193">
        <f t="shared" ref="T263" si="1078">SUM(P263:P263)*M263</f>
        <v>0.2</v>
      </c>
      <c r="U263" s="193">
        <f t="shared" ref="U263" si="1079">SUM(Q263:Q263)*M263</f>
        <v>0.30000000000000004</v>
      </c>
      <c r="V263" s="201">
        <f t="shared" ref="V263" si="1080">SUM(R263:R263)*M263</f>
        <v>0.4</v>
      </c>
      <c r="W263" s="205">
        <f t="shared" si="1000"/>
        <v>0.4</v>
      </c>
      <c r="X263" s="320"/>
      <c r="Y263" s="323"/>
      <c r="Z263" s="323"/>
      <c r="AA263" s="323"/>
      <c r="AB263" s="326"/>
      <c r="AC263" s="638"/>
      <c r="AD263" s="279" t="s">
        <v>330</v>
      </c>
      <c r="AE263" s="255" t="str">
        <f t="shared" si="927"/>
        <v>PARA MEJORAR</v>
      </c>
      <c r="AF263" s="264"/>
      <c r="AG263" s="264"/>
      <c r="AH263" s="270"/>
      <c r="AI263" s="990"/>
      <c r="AJ263" s="21"/>
      <c r="AK263" s="61"/>
      <c r="AL263" s="61"/>
      <c r="AM263" s="61"/>
      <c r="AN263" s="61"/>
      <c r="AO263" s="22"/>
      <c r="AP263" s="55"/>
    </row>
    <row r="264" spans="1:42" ht="40" customHeight="1" thickBot="1" x14ac:dyDescent="0.25">
      <c r="A264" s="994"/>
      <c r="B264" s="554"/>
      <c r="C264" s="281"/>
      <c r="D264" s="284"/>
      <c r="E264" s="287"/>
      <c r="F264" s="284"/>
      <c r="G264" s="293"/>
      <c r="H264" s="294"/>
      <c r="I264" s="295"/>
      <c r="J264" s="295"/>
      <c r="K264" s="383"/>
      <c r="L264" s="1403"/>
      <c r="M264" s="298"/>
      <c r="N264" s="51" t="s">
        <v>49</v>
      </c>
      <c r="O264" s="84">
        <v>0</v>
      </c>
      <c r="P264" s="78">
        <v>0</v>
      </c>
      <c r="Q264" s="78">
        <v>0</v>
      </c>
      <c r="R264" s="159">
        <v>0</v>
      </c>
      <c r="S264" s="195">
        <f t="shared" ref="S264" si="1081">SUM(O264:O264)*M263</f>
        <v>0</v>
      </c>
      <c r="T264" s="196">
        <f t="shared" ref="T264" si="1082">SUM(P264:P264)*M263</f>
        <v>0</v>
      </c>
      <c r="U264" s="196">
        <f t="shared" ref="U264" si="1083">SUM(Q264:Q264)*M263</f>
        <v>0</v>
      </c>
      <c r="V264" s="202">
        <f t="shared" ref="V264" si="1084">SUM(R264:R264)*M263</f>
        <v>0</v>
      </c>
      <c r="W264" s="206">
        <f t="shared" si="1000"/>
        <v>0</v>
      </c>
      <c r="X264" s="321"/>
      <c r="Y264" s="324"/>
      <c r="Z264" s="324"/>
      <c r="AA264" s="324"/>
      <c r="AB264" s="327"/>
      <c r="AC264" s="638"/>
      <c r="AD264" s="276"/>
      <c r="AE264" s="256"/>
      <c r="AF264" s="265"/>
      <c r="AG264" s="264"/>
      <c r="AH264" s="270"/>
      <c r="AI264" s="990"/>
      <c r="AJ264" s="21"/>
      <c r="AK264" s="61"/>
      <c r="AL264" s="61"/>
      <c r="AM264" s="61"/>
      <c r="AN264" s="61"/>
      <c r="AO264" s="22"/>
      <c r="AP264" s="55"/>
    </row>
    <row r="265" spans="1:42" ht="40" customHeight="1" x14ac:dyDescent="0.2">
      <c r="A265" s="994"/>
      <c r="B265" s="554"/>
      <c r="C265" s="281"/>
      <c r="D265" s="284"/>
      <c r="E265" s="287"/>
      <c r="F265" s="284"/>
      <c r="G265" s="376" t="s">
        <v>1088</v>
      </c>
      <c r="H265" s="378">
        <v>35</v>
      </c>
      <c r="I265" s="380" t="s">
        <v>331</v>
      </c>
      <c r="J265" s="380" t="s">
        <v>281</v>
      </c>
      <c r="K265" s="382">
        <v>0</v>
      </c>
      <c r="L265" s="303" t="s">
        <v>332</v>
      </c>
      <c r="M265" s="399">
        <v>1</v>
      </c>
      <c r="N265" s="53" t="s">
        <v>43</v>
      </c>
      <c r="O265" s="101">
        <v>0.25</v>
      </c>
      <c r="P265" s="102">
        <v>1</v>
      </c>
      <c r="Q265" s="102">
        <v>1</v>
      </c>
      <c r="R265" s="160">
        <v>1</v>
      </c>
      <c r="S265" s="186">
        <f t="shared" ref="S265" si="1085">SUM(O265:O265)*M265</f>
        <v>0.25</v>
      </c>
      <c r="T265" s="187">
        <f t="shared" ref="T265" si="1086">SUM(P265:P265)*M265</f>
        <v>1</v>
      </c>
      <c r="U265" s="187">
        <f t="shared" ref="U265" si="1087">SUM(Q265:Q265)*M265</f>
        <v>1</v>
      </c>
      <c r="V265" s="199">
        <f t="shared" ref="V265" si="1088">SUM(R265:R265)*M265</f>
        <v>1</v>
      </c>
      <c r="W265" s="203">
        <f t="shared" si="1000"/>
        <v>1</v>
      </c>
      <c r="X265" s="319">
        <f>+S262</f>
        <v>0</v>
      </c>
      <c r="Y265" s="322">
        <f>+T262</f>
        <v>0</v>
      </c>
      <c r="Z265" s="322">
        <f>+U262</f>
        <v>0</v>
      </c>
      <c r="AA265" s="322">
        <f>+V262</f>
        <v>0</v>
      </c>
      <c r="AB265" s="325">
        <f>+W262</f>
        <v>0</v>
      </c>
      <c r="AC265" s="638"/>
      <c r="AD265" s="273" t="s">
        <v>333</v>
      </c>
      <c r="AE265" s="255" t="str">
        <f t="shared" si="927"/>
        <v>PARA MEJORAR</v>
      </c>
      <c r="AF265" s="263" t="str">
        <f>IF(COUNTIF(AE265:AE270,"PARA MEJORAR")&gt;=1,"PARA MEJORAR","BIEN")</f>
        <v>PARA MEJORAR</v>
      </c>
      <c r="AG265" s="264"/>
      <c r="AH265" s="270"/>
      <c r="AI265" s="990"/>
      <c r="AJ265" s="18"/>
      <c r="AK265" s="19"/>
      <c r="AL265" s="19"/>
      <c r="AM265" s="19"/>
      <c r="AN265" s="19"/>
      <c r="AO265" s="20"/>
      <c r="AP265" s="55"/>
    </row>
    <row r="266" spans="1:42" ht="40" customHeight="1" thickBot="1" x14ac:dyDescent="0.25">
      <c r="A266" s="994"/>
      <c r="B266" s="554"/>
      <c r="C266" s="281"/>
      <c r="D266" s="284"/>
      <c r="E266" s="287"/>
      <c r="F266" s="284"/>
      <c r="G266" s="293"/>
      <c r="H266" s="294"/>
      <c r="I266" s="295"/>
      <c r="J266" s="295"/>
      <c r="K266" s="383"/>
      <c r="L266" s="304"/>
      <c r="M266" s="400"/>
      <c r="N266" s="51" t="s">
        <v>49</v>
      </c>
      <c r="O266" s="77">
        <v>0</v>
      </c>
      <c r="P266" s="78">
        <v>0</v>
      </c>
      <c r="Q266" s="78">
        <v>0</v>
      </c>
      <c r="R266" s="159">
        <v>0</v>
      </c>
      <c r="S266" s="195">
        <f t="shared" ref="S266" si="1089">SUM(O266:O266)*M265</f>
        <v>0</v>
      </c>
      <c r="T266" s="196">
        <f t="shared" ref="T266" si="1090">SUM(P266:P266)*M265</f>
        <v>0</v>
      </c>
      <c r="U266" s="196">
        <f t="shared" ref="U266" si="1091">SUM(Q266:Q266)*M265</f>
        <v>0</v>
      </c>
      <c r="V266" s="202">
        <f t="shared" ref="V266" si="1092">SUM(R266:R266)*M265</f>
        <v>0</v>
      </c>
      <c r="W266" s="206">
        <f t="shared" si="1000"/>
        <v>0</v>
      </c>
      <c r="X266" s="320"/>
      <c r="Y266" s="323"/>
      <c r="Z266" s="323"/>
      <c r="AA266" s="323"/>
      <c r="AB266" s="326"/>
      <c r="AC266" s="638"/>
      <c r="AD266" s="274"/>
      <c r="AE266" s="256"/>
      <c r="AF266" s="265"/>
      <c r="AG266" s="265"/>
      <c r="AH266" s="270"/>
      <c r="AI266" s="990"/>
      <c r="AJ266" s="21"/>
      <c r="AK266" s="61"/>
      <c r="AL266" s="61"/>
      <c r="AM266" s="61"/>
      <c r="AN266" s="61"/>
      <c r="AO266" s="22"/>
      <c r="AP266" s="55"/>
    </row>
    <row r="267" spans="1:42" ht="40" customHeight="1" x14ac:dyDescent="0.2">
      <c r="A267" s="994"/>
      <c r="B267" s="554"/>
      <c r="C267" s="280">
        <v>19</v>
      </c>
      <c r="D267" s="283" t="s">
        <v>334</v>
      </c>
      <c r="E267" s="286">
        <v>22</v>
      </c>
      <c r="F267" s="283" t="s">
        <v>335</v>
      </c>
      <c r="G267" s="376" t="s">
        <v>336</v>
      </c>
      <c r="H267" s="378">
        <v>36</v>
      </c>
      <c r="I267" s="380" t="s">
        <v>337</v>
      </c>
      <c r="J267" s="380" t="s">
        <v>281</v>
      </c>
      <c r="K267" s="382">
        <v>0</v>
      </c>
      <c r="L267" s="303" t="s">
        <v>338</v>
      </c>
      <c r="M267" s="399">
        <v>0.6</v>
      </c>
      <c r="N267" s="53" t="s">
        <v>43</v>
      </c>
      <c r="O267" s="108">
        <v>0.1</v>
      </c>
      <c r="P267" s="106">
        <v>0.3</v>
      </c>
      <c r="Q267" s="106">
        <v>0.6</v>
      </c>
      <c r="R267" s="157">
        <v>1</v>
      </c>
      <c r="S267" s="186">
        <f t="shared" ref="S267" si="1093">SUM(O267:O267)*M267</f>
        <v>0.06</v>
      </c>
      <c r="T267" s="187">
        <f t="shared" ref="T267" si="1094">SUM(P267:P267)*M267</f>
        <v>0.18</v>
      </c>
      <c r="U267" s="187">
        <f t="shared" ref="U267" si="1095">SUM(Q267:Q267)*M267</f>
        <v>0.36</v>
      </c>
      <c r="V267" s="199">
        <f t="shared" ref="V267" si="1096">SUM(R267:R267)*M267</f>
        <v>0.6</v>
      </c>
      <c r="W267" s="203">
        <f t="shared" si="1000"/>
        <v>0.6</v>
      </c>
      <c r="X267" s="319">
        <f>+S264+S266+S268</f>
        <v>0</v>
      </c>
      <c r="Y267" s="322">
        <f>+T264+T266+T268</f>
        <v>0</v>
      </c>
      <c r="Z267" s="322">
        <f>+U264+U266+U268</f>
        <v>0</v>
      </c>
      <c r="AA267" s="322">
        <f>+V264+V266+V268</f>
        <v>0</v>
      </c>
      <c r="AB267" s="325">
        <f>+W264+W266+W268</f>
        <v>0</v>
      </c>
      <c r="AC267" s="638"/>
      <c r="AD267" s="273" t="s">
        <v>339</v>
      </c>
      <c r="AE267" s="255" t="str">
        <f t="shared" si="927"/>
        <v>PARA MEJORAR</v>
      </c>
      <c r="AF267" s="263" t="str">
        <f>IF(COUNTIF(AE267:AE272,"PARA MEJORAR")&gt;=1,"PARA MEJORAR","BIEN")</f>
        <v>PARA MEJORAR</v>
      </c>
      <c r="AG267" s="263" t="str">
        <f>IF(COUNTIF(AF271:AF274,"PARA MEJORAR")&gt;=1,"PARA MEJORAR","BIEN")</f>
        <v>PARA MEJORAR</v>
      </c>
      <c r="AH267" s="270"/>
      <c r="AI267" s="990"/>
      <c r="AJ267" s="21"/>
      <c r="AK267" s="61"/>
      <c r="AL267" s="61"/>
      <c r="AM267" s="61"/>
      <c r="AN267" s="61"/>
      <c r="AO267" s="22"/>
      <c r="AP267" s="55"/>
    </row>
    <row r="268" spans="1:42" ht="40" customHeight="1" thickBot="1" x14ac:dyDescent="0.25">
      <c r="A268" s="994"/>
      <c r="B268" s="554"/>
      <c r="C268" s="281"/>
      <c r="D268" s="284"/>
      <c r="E268" s="287"/>
      <c r="F268" s="284"/>
      <c r="G268" s="293"/>
      <c r="H268" s="294"/>
      <c r="I268" s="295"/>
      <c r="J268" s="295"/>
      <c r="K268" s="383"/>
      <c r="L268" s="602"/>
      <c r="M268" s="400"/>
      <c r="N268" s="51" t="s">
        <v>49</v>
      </c>
      <c r="O268" s="79">
        <v>0</v>
      </c>
      <c r="P268" s="76">
        <v>0</v>
      </c>
      <c r="Q268" s="76">
        <v>0</v>
      </c>
      <c r="R268" s="158">
        <v>0</v>
      </c>
      <c r="S268" s="189">
        <f t="shared" ref="S268" si="1097">SUM(O268:O268)*M267</f>
        <v>0</v>
      </c>
      <c r="T268" s="190">
        <f t="shared" ref="T268" si="1098">SUM(P268:P268)*M267</f>
        <v>0</v>
      </c>
      <c r="U268" s="190">
        <f t="shared" ref="U268" si="1099">SUM(Q268:Q268)*M267</f>
        <v>0</v>
      </c>
      <c r="V268" s="200">
        <f t="shared" ref="V268" si="1100">SUM(R268:R268)*M267</f>
        <v>0</v>
      </c>
      <c r="W268" s="204">
        <f t="shared" si="1000"/>
        <v>0</v>
      </c>
      <c r="X268" s="320"/>
      <c r="Y268" s="323"/>
      <c r="Z268" s="323"/>
      <c r="AA268" s="323"/>
      <c r="AB268" s="326"/>
      <c r="AC268" s="638"/>
      <c r="AD268" s="274"/>
      <c r="AE268" s="256"/>
      <c r="AF268" s="264"/>
      <c r="AG268" s="264"/>
      <c r="AH268" s="270"/>
      <c r="AI268" s="990"/>
      <c r="AJ268" s="21"/>
      <c r="AK268" s="61"/>
      <c r="AL268" s="61"/>
      <c r="AM268" s="61"/>
      <c r="AN268" s="61"/>
      <c r="AO268" s="22"/>
      <c r="AP268" s="55"/>
    </row>
    <row r="269" spans="1:42" ht="40" customHeight="1" x14ac:dyDescent="0.2">
      <c r="A269" s="994"/>
      <c r="B269" s="554"/>
      <c r="C269" s="281"/>
      <c r="D269" s="284"/>
      <c r="E269" s="287"/>
      <c r="F269" s="284"/>
      <c r="G269" s="293"/>
      <c r="H269" s="294"/>
      <c r="I269" s="295"/>
      <c r="J269" s="295"/>
      <c r="K269" s="383"/>
      <c r="L269" s="304" t="s">
        <v>340</v>
      </c>
      <c r="M269" s="329">
        <v>0.1</v>
      </c>
      <c r="N269" s="53" t="s">
        <v>43</v>
      </c>
      <c r="O269" s="108">
        <v>0.5</v>
      </c>
      <c r="P269" s="106">
        <v>0.5</v>
      </c>
      <c r="Q269" s="106">
        <v>1</v>
      </c>
      <c r="R269" s="157">
        <v>1</v>
      </c>
      <c r="S269" s="192">
        <f t="shared" ref="S269" si="1101">SUM(O269:O269)*M269</f>
        <v>0.05</v>
      </c>
      <c r="T269" s="193">
        <f t="shared" ref="T269" si="1102">SUM(P269:P269)*M269</f>
        <v>0.05</v>
      </c>
      <c r="U269" s="193">
        <f t="shared" ref="U269" si="1103">SUM(Q269:Q269)*M269</f>
        <v>0.1</v>
      </c>
      <c r="V269" s="201">
        <f t="shared" ref="V269" si="1104">SUM(R269:R269)*M269</f>
        <v>0.1</v>
      </c>
      <c r="W269" s="205">
        <f t="shared" si="1000"/>
        <v>0.1</v>
      </c>
      <c r="X269" s="320"/>
      <c r="Y269" s="323"/>
      <c r="Z269" s="323"/>
      <c r="AA269" s="323"/>
      <c r="AB269" s="326"/>
      <c r="AC269" s="638"/>
      <c r="AD269" s="275" t="s">
        <v>333</v>
      </c>
      <c r="AE269" s="255" t="str">
        <f t="shared" si="927"/>
        <v>PARA MEJORAR</v>
      </c>
      <c r="AF269" s="264"/>
      <c r="AG269" s="264"/>
      <c r="AH269" s="270"/>
      <c r="AI269" s="990"/>
      <c r="AJ269" s="21"/>
      <c r="AK269" s="61"/>
      <c r="AL269" s="61"/>
      <c r="AM269" s="61"/>
      <c r="AN269" s="61"/>
      <c r="AO269" s="22"/>
      <c r="AP269" s="55"/>
    </row>
    <row r="270" spans="1:42" ht="40" customHeight="1" thickBot="1" x14ac:dyDescent="0.25">
      <c r="A270" s="994"/>
      <c r="B270" s="554"/>
      <c r="C270" s="281"/>
      <c r="D270" s="284"/>
      <c r="E270" s="287"/>
      <c r="F270" s="284"/>
      <c r="G270" s="293"/>
      <c r="H270" s="294"/>
      <c r="I270" s="295"/>
      <c r="J270" s="295"/>
      <c r="K270" s="383"/>
      <c r="L270" s="304"/>
      <c r="M270" s="400"/>
      <c r="N270" s="51" t="s">
        <v>49</v>
      </c>
      <c r="O270" s="79">
        <v>0</v>
      </c>
      <c r="P270" s="76">
        <v>0</v>
      </c>
      <c r="Q270" s="76">
        <v>0</v>
      </c>
      <c r="R270" s="158">
        <v>0</v>
      </c>
      <c r="S270" s="189">
        <f t="shared" ref="S270" si="1105">SUM(O270:O270)*M269</f>
        <v>0</v>
      </c>
      <c r="T270" s="190">
        <f t="shared" ref="T270" si="1106">SUM(P270:P270)*M269</f>
        <v>0</v>
      </c>
      <c r="U270" s="190">
        <f t="shared" ref="U270" si="1107">SUM(Q270:Q270)*M269</f>
        <v>0</v>
      </c>
      <c r="V270" s="200">
        <f t="shared" ref="V270" si="1108">SUM(R270:R270)*M269</f>
        <v>0</v>
      </c>
      <c r="W270" s="204">
        <f t="shared" si="1000"/>
        <v>0</v>
      </c>
      <c r="X270" s="320"/>
      <c r="Y270" s="323"/>
      <c r="Z270" s="323"/>
      <c r="AA270" s="323"/>
      <c r="AB270" s="326"/>
      <c r="AC270" s="638"/>
      <c r="AD270" s="274"/>
      <c r="AE270" s="256"/>
      <c r="AF270" s="264"/>
      <c r="AG270" s="264"/>
      <c r="AH270" s="270"/>
      <c r="AI270" s="990"/>
      <c r="AJ270" s="21"/>
      <c r="AK270" s="61"/>
      <c r="AL270" s="61"/>
      <c r="AM270" s="61"/>
      <c r="AN270" s="61"/>
      <c r="AO270" s="22"/>
      <c r="AP270" s="55"/>
    </row>
    <row r="271" spans="1:42" ht="40" customHeight="1" x14ac:dyDescent="0.2">
      <c r="A271" s="994"/>
      <c r="B271" s="554"/>
      <c r="C271" s="281"/>
      <c r="D271" s="284"/>
      <c r="E271" s="287"/>
      <c r="F271" s="284"/>
      <c r="G271" s="293"/>
      <c r="H271" s="294"/>
      <c r="I271" s="295"/>
      <c r="J271" s="295"/>
      <c r="K271" s="383"/>
      <c r="L271" s="304" t="s">
        <v>341</v>
      </c>
      <c r="M271" s="329">
        <v>0.3</v>
      </c>
      <c r="N271" s="53" t="s">
        <v>43</v>
      </c>
      <c r="O271" s="108">
        <v>0.25</v>
      </c>
      <c r="P271" s="106">
        <v>0.5</v>
      </c>
      <c r="Q271" s="106">
        <v>0.75</v>
      </c>
      <c r="R271" s="157">
        <v>1</v>
      </c>
      <c r="S271" s="192">
        <f t="shared" ref="S271" si="1109">SUM(O271:O271)*M271</f>
        <v>7.4999999999999997E-2</v>
      </c>
      <c r="T271" s="193">
        <f t="shared" ref="T271" si="1110">SUM(P271:P271)*M271</f>
        <v>0.15</v>
      </c>
      <c r="U271" s="193">
        <f t="shared" ref="U271" si="1111">SUM(Q271:Q271)*M271</f>
        <v>0.22499999999999998</v>
      </c>
      <c r="V271" s="201">
        <f t="shared" ref="V271" si="1112">SUM(R271:R271)*M271</f>
        <v>0.3</v>
      </c>
      <c r="W271" s="205">
        <f t="shared" si="1000"/>
        <v>0.3</v>
      </c>
      <c r="X271" s="320"/>
      <c r="Y271" s="323"/>
      <c r="Z271" s="323"/>
      <c r="AA271" s="323"/>
      <c r="AB271" s="326"/>
      <c r="AC271" s="638"/>
      <c r="AD271" s="275" t="s">
        <v>342</v>
      </c>
      <c r="AE271" s="255" t="str">
        <f t="shared" si="927"/>
        <v>PARA MEJORAR</v>
      </c>
      <c r="AF271" s="264"/>
      <c r="AG271" s="264"/>
      <c r="AH271" s="270"/>
      <c r="AI271" s="990"/>
      <c r="AJ271" s="18"/>
      <c r="AK271" s="19"/>
      <c r="AL271" s="19"/>
      <c r="AM271" s="19"/>
      <c r="AN271" s="19"/>
      <c r="AO271" s="20"/>
      <c r="AP271" s="55"/>
    </row>
    <row r="272" spans="1:42" ht="40" customHeight="1" thickBot="1" x14ac:dyDescent="0.25">
      <c r="A272" s="994"/>
      <c r="B272" s="554"/>
      <c r="C272" s="281"/>
      <c r="D272" s="284"/>
      <c r="E272" s="287"/>
      <c r="F272" s="284"/>
      <c r="G272" s="377"/>
      <c r="H272" s="379"/>
      <c r="I272" s="381"/>
      <c r="J272" s="381"/>
      <c r="K272" s="384"/>
      <c r="L272" s="373"/>
      <c r="M272" s="375"/>
      <c r="N272" s="51" t="s">
        <v>49</v>
      </c>
      <c r="O272" s="84">
        <v>0</v>
      </c>
      <c r="P272" s="78">
        <v>0</v>
      </c>
      <c r="Q272" s="78">
        <v>0</v>
      </c>
      <c r="R272" s="159">
        <v>0</v>
      </c>
      <c r="S272" s="195">
        <f t="shared" ref="S272" si="1113">SUM(O272:O272)*M271</f>
        <v>0</v>
      </c>
      <c r="T272" s="196">
        <f t="shared" ref="T272" si="1114">SUM(P272:P272)*M271</f>
        <v>0</v>
      </c>
      <c r="U272" s="196">
        <f t="shared" ref="U272" si="1115">SUM(Q272:Q272)*M271</f>
        <v>0</v>
      </c>
      <c r="V272" s="202">
        <f t="shared" ref="V272" si="1116">SUM(R272:R272)*M271</f>
        <v>0</v>
      </c>
      <c r="W272" s="206">
        <f t="shared" si="1000"/>
        <v>0</v>
      </c>
      <c r="X272" s="321"/>
      <c r="Y272" s="324"/>
      <c r="Z272" s="324"/>
      <c r="AA272" s="324"/>
      <c r="AB272" s="327"/>
      <c r="AC272" s="638"/>
      <c r="AD272" s="276"/>
      <c r="AE272" s="256"/>
      <c r="AF272" s="265"/>
      <c r="AG272" s="264"/>
      <c r="AH272" s="270"/>
      <c r="AI272" s="990"/>
      <c r="AJ272" s="21"/>
      <c r="AK272" s="61"/>
      <c r="AL272" s="61"/>
      <c r="AM272" s="61"/>
      <c r="AN272" s="61"/>
      <c r="AO272" s="22"/>
      <c r="AP272" s="55"/>
    </row>
    <row r="273" spans="1:42" ht="40" customHeight="1" thickBot="1" x14ac:dyDescent="0.25">
      <c r="A273" s="994"/>
      <c r="B273" s="554"/>
      <c r="C273" s="281"/>
      <c r="D273" s="284"/>
      <c r="E273" s="287"/>
      <c r="F273" s="284"/>
      <c r="G273" s="622" t="s">
        <v>343</v>
      </c>
      <c r="H273" s="589">
        <v>37</v>
      </c>
      <c r="I273" s="295" t="s">
        <v>344</v>
      </c>
      <c r="J273" s="295" t="s">
        <v>281</v>
      </c>
      <c r="K273" s="647">
        <v>0</v>
      </c>
      <c r="L273" s="646" t="s">
        <v>345</v>
      </c>
      <c r="M273" s="298">
        <v>0.25</v>
      </c>
      <c r="N273" s="53" t="s">
        <v>43</v>
      </c>
      <c r="O273" s="101">
        <v>0</v>
      </c>
      <c r="P273" s="102">
        <v>0.5</v>
      </c>
      <c r="Q273" s="102">
        <v>1</v>
      </c>
      <c r="R273" s="160">
        <v>1</v>
      </c>
      <c r="S273" s="186">
        <f t="shared" ref="S273" si="1117">SUM(O273:O273)*M273</f>
        <v>0</v>
      </c>
      <c r="T273" s="187">
        <f t="shared" ref="T273" si="1118">SUM(P273:P273)*M273</f>
        <v>0.125</v>
      </c>
      <c r="U273" s="187">
        <f t="shared" ref="U273" si="1119">SUM(Q273:Q273)*M273</f>
        <v>0.25</v>
      </c>
      <c r="V273" s="199">
        <f t="shared" ref="V273" si="1120">SUM(R273:R273)*M273</f>
        <v>0.25</v>
      </c>
      <c r="W273" s="203">
        <f t="shared" si="1000"/>
        <v>0.25</v>
      </c>
      <c r="X273" s="319">
        <f>+S270+S272+S274+S276+S278+S280+S282+S284+S286+S288+S290+S292</f>
        <v>0</v>
      </c>
      <c r="Y273" s="322">
        <f>+T270+T272+T274+T276+T278+T280+T282+T284+T286+T288+T290+T292</f>
        <v>0</v>
      </c>
      <c r="Z273" s="322">
        <f>+U270+U272+U274+U276+U278+U280+U282+U284+U286+U288+U290+U292</f>
        <v>0</v>
      </c>
      <c r="AA273" s="322">
        <f>+V270+V272+V274+V276+V278+V280+V282+V284+V286+V288+V290+V292</f>
        <v>0</v>
      </c>
      <c r="AB273" s="325">
        <f>+W270+W272+W274+W276+W278+W280+W282+W284+W286+W288+W290+W292</f>
        <v>0</v>
      </c>
      <c r="AC273" s="638"/>
      <c r="AD273" s="273" t="s">
        <v>346</v>
      </c>
      <c r="AE273" s="255" t="str">
        <f t="shared" si="927"/>
        <v>EQUILIBRADA</v>
      </c>
      <c r="AF273" s="272" t="str">
        <f>IF(COUNTIF(AE273:AE278,"PARA MEJORAR")&gt;=1,"PARA MEJORAR","BIEN")</f>
        <v>PARA MEJORAR</v>
      </c>
      <c r="AG273" s="264"/>
      <c r="AH273" s="270"/>
      <c r="AI273" s="990"/>
      <c r="AJ273" s="21"/>
      <c r="AK273" s="61"/>
      <c r="AL273" s="61"/>
      <c r="AM273" s="61"/>
      <c r="AN273" s="61"/>
      <c r="AO273" s="22"/>
      <c r="AP273" s="55"/>
    </row>
    <row r="274" spans="1:42" ht="40" customHeight="1" thickBot="1" x14ac:dyDescent="0.25">
      <c r="A274" s="994"/>
      <c r="B274" s="554"/>
      <c r="C274" s="281"/>
      <c r="D274" s="284"/>
      <c r="E274" s="287"/>
      <c r="F274" s="284"/>
      <c r="G274" s="622"/>
      <c r="H274" s="589"/>
      <c r="I274" s="295"/>
      <c r="J274" s="295"/>
      <c r="K274" s="647"/>
      <c r="L274" s="304"/>
      <c r="M274" s="400"/>
      <c r="N274" s="51" t="s">
        <v>49</v>
      </c>
      <c r="O274" s="75">
        <v>0</v>
      </c>
      <c r="P274" s="76">
        <v>0</v>
      </c>
      <c r="Q274" s="76">
        <v>0</v>
      </c>
      <c r="R274" s="158">
        <v>0</v>
      </c>
      <c r="S274" s="189">
        <f t="shared" ref="S274" si="1121">SUM(O274:O274)*M273</f>
        <v>0</v>
      </c>
      <c r="T274" s="190">
        <f t="shared" ref="T274" si="1122">SUM(P274:P274)*M273</f>
        <v>0</v>
      </c>
      <c r="U274" s="190">
        <f t="shared" ref="U274" si="1123">SUM(Q274:Q274)*M273</f>
        <v>0</v>
      </c>
      <c r="V274" s="200">
        <f t="shared" ref="V274" si="1124">SUM(R274:R274)*M273</f>
        <v>0</v>
      </c>
      <c r="W274" s="204">
        <f t="shared" si="1000"/>
        <v>0</v>
      </c>
      <c r="X274" s="320"/>
      <c r="Y274" s="323"/>
      <c r="Z274" s="323"/>
      <c r="AA274" s="323"/>
      <c r="AB274" s="326"/>
      <c r="AC274" s="638"/>
      <c r="AD274" s="274"/>
      <c r="AE274" s="256"/>
      <c r="AF274" s="272"/>
      <c r="AG274" s="264"/>
      <c r="AH274" s="270"/>
      <c r="AI274" s="990"/>
      <c r="AJ274" s="21"/>
      <c r="AK274" s="61"/>
      <c r="AL274" s="61"/>
      <c r="AM274" s="61"/>
      <c r="AN274" s="61"/>
      <c r="AO274" s="22"/>
      <c r="AP274" s="55"/>
    </row>
    <row r="275" spans="1:42" ht="40" customHeight="1" thickBot="1" x14ac:dyDescent="0.25">
      <c r="A275" s="994"/>
      <c r="B275" s="554"/>
      <c r="C275" s="281"/>
      <c r="D275" s="284"/>
      <c r="E275" s="287"/>
      <c r="F275" s="284"/>
      <c r="G275" s="622"/>
      <c r="H275" s="589"/>
      <c r="I275" s="295"/>
      <c r="J275" s="295"/>
      <c r="K275" s="647"/>
      <c r="L275" s="304" t="s">
        <v>347</v>
      </c>
      <c r="M275" s="329">
        <v>2.5000000000000001E-2</v>
      </c>
      <c r="N275" s="53" t="s">
        <v>43</v>
      </c>
      <c r="O275" s="105">
        <v>0.25</v>
      </c>
      <c r="P275" s="106">
        <v>0.5</v>
      </c>
      <c r="Q275" s="106">
        <v>0.75</v>
      </c>
      <c r="R275" s="157">
        <v>1</v>
      </c>
      <c r="S275" s="192">
        <f t="shared" ref="S275" si="1125">SUM(O275:O275)*M275</f>
        <v>6.2500000000000003E-3</v>
      </c>
      <c r="T275" s="193">
        <f t="shared" ref="T275" si="1126">SUM(P275:P275)*M275</f>
        <v>1.2500000000000001E-2</v>
      </c>
      <c r="U275" s="193">
        <f t="shared" ref="U275" si="1127">SUM(Q275:Q275)*M275</f>
        <v>1.8750000000000003E-2</v>
      </c>
      <c r="V275" s="201">
        <f t="shared" ref="V275" si="1128">SUM(R275:R275)*M275</f>
        <v>2.5000000000000001E-2</v>
      </c>
      <c r="W275" s="205">
        <f t="shared" si="1000"/>
        <v>2.5000000000000001E-2</v>
      </c>
      <c r="X275" s="320"/>
      <c r="Y275" s="323"/>
      <c r="Z275" s="323"/>
      <c r="AA275" s="323"/>
      <c r="AB275" s="326"/>
      <c r="AC275" s="638"/>
      <c r="AD275" s="275" t="s">
        <v>342</v>
      </c>
      <c r="AE275" s="255" t="str">
        <f t="shared" si="927"/>
        <v>PARA MEJORAR</v>
      </c>
      <c r="AF275" s="272"/>
      <c r="AG275" s="264"/>
      <c r="AH275" s="270"/>
      <c r="AI275" s="990"/>
      <c r="AJ275" s="21"/>
      <c r="AK275" s="61"/>
      <c r="AL275" s="61"/>
      <c r="AM275" s="61"/>
      <c r="AN275" s="61"/>
      <c r="AO275" s="22"/>
      <c r="AP275" s="55"/>
    </row>
    <row r="276" spans="1:42" ht="40" customHeight="1" thickBot="1" x14ac:dyDescent="0.25">
      <c r="A276" s="994"/>
      <c r="B276" s="554"/>
      <c r="C276" s="281"/>
      <c r="D276" s="284"/>
      <c r="E276" s="287"/>
      <c r="F276" s="284"/>
      <c r="G276" s="622"/>
      <c r="H276" s="589"/>
      <c r="I276" s="295"/>
      <c r="J276" s="295"/>
      <c r="K276" s="647"/>
      <c r="L276" s="304"/>
      <c r="M276" s="400"/>
      <c r="N276" s="51" t="s">
        <v>49</v>
      </c>
      <c r="O276" s="75">
        <v>0</v>
      </c>
      <c r="P276" s="76">
        <v>0</v>
      </c>
      <c r="Q276" s="76">
        <v>0</v>
      </c>
      <c r="R276" s="158">
        <v>0</v>
      </c>
      <c r="S276" s="189">
        <f t="shared" ref="S276" si="1129">SUM(O276:O276)*M275</f>
        <v>0</v>
      </c>
      <c r="T276" s="190">
        <f t="shared" ref="T276" si="1130">SUM(P276:P276)*M275</f>
        <v>0</v>
      </c>
      <c r="U276" s="190">
        <f t="shared" ref="U276" si="1131">SUM(Q276:Q276)*M275</f>
        <v>0</v>
      </c>
      <c r="V276" s="200">
        <f t="shared" ref="V276" si="1132">SUM(R276:R276)*M275</f>
        <v>0</v>
      </c>
      <c r="W276" s="204">
        <f t="shared" si="1000"/>
        <v>0</v>
      </c>
      <c r="X276" s="320"/>
      <c r="Y276" s="323"/>
      <c r="Z276" s="323"/>
      <c r="AA276" s="323"/>
      <c r="AB276" s="326"/>
      <c r="AC276" s="638"/>
      <c r="AD276" s="274"/>
      <c r="AE276" s="256"/>
      <c r="AF276" s="272"/>
      <c r="AG276" s="264"/>
      <c r="AH276" s="270"/>
      <c r="AI276" s="990"/>
      <c r="AJ276" s="21"/>
      <c r="AK276" s="61"/>
      <c r="AL276" s="61"/>
      <c r="AM276" s="61"/>
      <c r="AN276" s="61"/>
      <c r="AO276" s="22"/>
      <c r="AP276" s="55"/>
    </row>
    <row r="277" spans="1:42" ht="40" customHeight="1" thickBot="1" x14ac:dyDescent="0.25">
      <c r="A277" s="994"/>
      <c r="B277" s="554"/>
      <c r="C277" s="281"/>
      <c r="D277" s="284"/>
      <c r="E277" s="287"/>
      <c r="F277" s="284"/>
      <c r="G277" s="622"/>
      <c r="H277" s="589"/>
      <c r="I277" s="295"/>
      <c r="J277" s="295"/>
      <c r="K277" s="647"/>
      <c r="L277" s="304" t="s">
        <v>348</v>
      </c>
      <c r="M277" s="329">
        <v>2.5000000000000001E-2</v>
      </c>
      <c r="N277" s="53" t="s">
        <v>43</v>
      </c>
      <c r="O277" s="105">
        <v>0.25</v>
      </c>
      <c r="P277" s="106">
        <v>0.5</v>
      </c>
      <c r="Q277" s="106">
        <v>0.75</v>
      </c>
      <c r="R277" s="157">
        <v>1</v>
      </c>
      <c r="S277" s="192">
        <f t="shared" ref="S277" si="1133">SUM(O277:O277)*M277</f>
        <v>6.2500000000000003E-3</v>
      </c>
      <c r="T277" s="193">
        <f t="shared" ref="T277" si="1134">SUM(P277:P277)*M277</f>
        <v>1.2500000000000001E-2</v>
      </c>
      <c r="U277" s="193">
        <f t="shared" ref="U277" si="1135">SUM(Q277:Q277)*M277</f>
        <v>1.8750000000000003E-2</v>
      </c>
      <c r="V277" s="201">
        <f t="shared" ref="V277" si="1136">SUM(R277:R277)*M277</f>
        <v>2.5000000000000001E-2</v>
      </c>
      <c r="W277" s="205">
        <f t="shared" si="1000"/>
        <v>2.5000000000000001E-2</v>
      </c>
      <c r="X277" s="320"/>
      <c r="Y277" s="323"/>
      <c r="Z277" s="323"/>
      <c r="AA277" s="323"/>
      <c r="AB277" s="326"/>
      <c r="AC277" s="638"/>
      <c r="AD277" s="275" t="s">
        <v>342</v>
      </c>
      <c r="AE277" s="255" t="str">
        <f t="shared" si="927"/>
        <v>PARA MEJORAR</v>
      </c>
      <c r="AF277" s="272"/>
      <c r="AG277" s="264"/>
      <c r="AH277" s="270"/>
      <c r="AI277" s="990"/>
      <c r="AJ277" s="18"/>
      <c r="AK277" s="19"/>
      <c r="AL277" s="19"/>
      <c r="AM277" s="19"/>
      <c r="AN277" s="19"/>
      <c r="AO277" s="20"/>
      <c r="AP277" s="55"/>
    </row>
    <row r="278" spans="1:42" ht="40" customHeight="1" thickBot="1" x14ac:dyDescent="0.25">
      <c r="A278" s="994"/>
      <c r="B278" s="554"/>
      <c r="C278" s="281"/>
      <c r="D278" s="284"/>
      <c r="E278" s="287"/>
      <c r="F278" s="284"/>
      <c r="G278" s="622"/>
      <c r="H278" s="589"/>
      <c r="I278" s="295"/>
      <c r="J278" s="295"/>
      <c r="K278" s="647"/>
      <c r="L278" s="602"/>
      <c r="M278" s="298"/>
      <c r="N278" s="51" t="s">
        <v>49</v>
      </c>
      <c r="O278" s="75">
        <v>0</v>
      </c>
      <c r="P278" s="76">
        <v>0</v>
      </c>
      <c r="Q278" s="76">
        <v>0</v>
      </c>
      <c r="R278" s="158">
        <v>0</v>
      </c>
      <c r="S278" s="189">
        <f t="shared" ref="S278" si="1137">SUM(O278:O278)*M277</f>
        <v>0</v>
      </c>
      <c r="T278" s="190">
        <f t="shared" ref="T278" si="1138">SUM(P278:P278)*M277</f>
        <v>0</v>
      </c>
      <c r="U278" s="190">
        <f t="shared" ref="U278" si="1139">SUM(Q278:Q278)*M277</f>
        <v>0</v>
      </c>
      <c r="V278" s="200">
        <f t="shared" ref="V278" si="1140">SUM(R278:R278)*M277</f>
        <v>0</v>
      </c>
      <c r="W278" s="204">
        <f t="shared" si="1000"/>
        <v>0</v>
      </c>
      <c r="X278" s="320"/>
      <c r="Y278" s="323"/>
      <c r="Z278" s="323"/>
      <c r="AA278" s="323"/>
      <c r="AB278" s="326"/>
      <c r="AC278" s="638"/>
      <c r="AD278" s="274"/>
      <c r="AE278" s="256"/>
      <c r="AF278" s="272"/>
      <c r="AG278" s="264"/>
      <c r="AH278" s="270"/>
      <c r="AI278" s="990"/>
      <c r="AJ278" s="21"/>
      <c r="AK278" s="61"/>
      <c r="AL278" s="61"/>
      <c r="AM278" s="61"/>
      <c r="AN278" s="61"/>
      <c r="AO278" s="22"/>
      <c r="AP278" s="55"/>
    </row>
    <row r="279" spans="1:42" ht="40" customHeight="1" thickBot="1" x14ac:dyDescent="0.25">
      <c r="A279" s="994"/>
      <c r="B279" s="554"/>
      <c r="C279" s="281"/>
      <c r="D279" s="284"/>
      <c r="E279" s="287"/>
      <c r="F279" s="284"/>
      <c r="G279" s="622"/>
      <c r="H279" s="589"/>
      <c r="I279" s="295"/>
      <c r="J279" s="295"/>
      <c r="K279" s="647"/>
      <c r="L279" s="304" t="s">
        <v>349</v>
      </c>
      <c r="M279" s="329">
        <v>0.25</v>
      </c>
      <c r="N279" s="53" t="s">
        <v>43</v>
      </c>
      <c r="O279" s="105">
        <v>0.6</v>
      </c>
      <c r="P279" s="106">
        <v>0.8</v>
      </c>
      <c r="Q279" s="106">
        <v>1</v>
      </c>
      <c r="R279" s="157">
        <v>1</v>
      </c>
      <c r="S279" s="192">
        <f t="shared" ref="S279" si="1141">SUM(O279:O279)*M279</f>
        <v>0.15</v>
      </c>
      <c r="T279" s="193">
        <f t="shared" ref="T279" si="1142">SUM(P279:P279)*M279</f>
        <v>0.2</v>
      </c>
      <c r="U279" s="193">
        <f t="shared" ref="U279" si="1143">SUM(Q279:Q279)*M279</f>
        <v>0.25</v>
      </c>
      <c r="V279" s="201">
        <f t="shared" ref="V279" si="1144">SUM(R279:R279)*M279</f>
        <v>0.25</v>
      </c>
      <c r="W279" s="205">
        <f t="shared" si="1000"/>
        <v>0.25</v>
      </c>
      <c r="X279" s="320"/>
      <c r="Y279" s="323"/>
      <c r="Z279" s="323"/>
      <c r="AA279" s="323"/>
      <c r="AB279" s="326"/>
      <c r="AC279" s="638"/>
      <c r="AD279" s="273" t="s">
        <v>327</v>
      </c>
      <c r="AE279" s="255" t="str">
        <f t="shared" si="927"/>
        <v>PARA MEJORAR</v>
      </c>
      <c r="AF279" s="272"/>
      <c r="AG279" s="264"/>
      <c r="AH279" s="270"/>
      <c r="AI279" s="990"/>
      <c r="AJ279" s="21"/>
      <c r="AK279" s="61"/>
      <c r="AL279" s="61"/>
      <c r="AM279" s="61"/>
      <c r="AN279" s="61"/>
      <c r="AO279" s="22"/>
      <c r="AP279" s="55"/>
    </row>
    <row r="280" spans="1:42" ht="40" customHeight="1" thickBot="1" x14ac:dyDescent="0.25">
      <c r="A280" s="994"/>
      <c r="B280" s="554"/>
      <c r="C280" s="281"/>
      <c r="D280" s="284"/>
      <c r="E280" s="287"/>
      <c r="F280" s="284"/>
      <c r="G280" s="622"/>
      <c r="H280" s="589"/>
      <c r="I280" s="295"/>
      <c r="J280" s="295"/>
      <c r="K280" s="647"/>
      <c r="L280" s="602"/>
      <c r="M280" s="298"/>
      <c r="N280" s="51" t="s">
        <v>49</v>
      </c>
      <c r="O280" s="75">
        <v>0</v>
      </c>
      <c r="P280" s="76">
        <v>0</v>
      </c>
      <c r="Q280" s="76">
        <v>0</v>
      </c>
      <c r="R280" s="158">
        <v>0</v>
      </c>
      <c r="S280" s="189">
        <f t="shared" ref="S280" si="1145">SUM(O280:O280)*M279</f>
        <v>0</v>
      </c>
      <c r="T280" s="190">
        <f t="shared" ref="T280" si="1146">SUM(P280:P280)*M279</f>
        <v>0</v>
      </c>
      <c r="U280" s="190">
        <f t="shared" ref="U280" si="1147">SUM(Q280:Q280)*M279</f>
        <v>0</v>
      </c>
      <c r="V280" s="200">
        <f t="shared" ref="V280" si="1148">SUM(R280:R280)*M279</f>
        <v>0</v>
      </c>
      <c r="W280" s="204">
        <f t="shared" si="1000"/>
        <v>0</v>
      </c>
      <c r="X280" s="320"/>
      <c r="Y280" s="323"/>
      <c r="Z280" s="323"/>
      <c r="AA280" s="323"/>
      <c r="AB280" s="326"/>
      <c r="AC280" s="638"/>
      <c r="AD280" s="279"/>
      <c r="AE280" s="256"/>
      <c r="AF280" s="272"/>
      <c r="AG280" s="264"/>
      <c r="AH280" s="270"/>
      <c r="AI280" s="990"/>
      <c r="AJ280" s="21"/>
      <c r="AK280" s="61"/>
      <c r="AL280" s="61"/>
      <c r="AM280" s="61"/>
      <c r="AN280" s="61"/>
      <c r="AO280" s="22"/>
      <c r="AP280" s="55"/>
    </row>
    <row r="281" spans="1:42" ht="40" customHeight="1" thickBot="1" x14ac:dyDescent="0.25">
      <c r="A281" s="994"/>
      <c r="B281" s="554"/>
      <c r="C281" s="281"/>
      <c r="D281" s="284"/>
      <c r="E281" s="287"/>
      <c r="F281" s="284"/>
      <c r="G281" s="622"/>
      <c r="H281" s="589"/>
      <c r="I281" s="295"/>
      <c r="J281" s="295"/>
      <c r="K281" s="647"/>
      <c r="L281" s="304" t="s">
        <v>350</v>
      </c>
      <c r="M281" s="329">
        <v>2.5000000000000001E-2</v>
      </c>
      <c r="N281" s="53" t="s">
        <v>43</v>
      </c>
      <c r="O281" s="105">
        <v>0.3</v>
      </c>
      <c r="P281" s="106">
        <v>0.6</v>
      </c>
      <c r="Q281" s="106">
        <v>0.8</v>
      </c>
      <c r="R281" s="157">
        <v>1</v>
      </c>
      <c r="S281" s="192">
        <f t="shared" ref="S281" si="1149">SUM(O281:O281)*M281</f>
        <v>7.4999999999999997E-3</v>
      </c>
      <c r="T281" s="193">
        <f t="shared" ref="T281" si="1150">SUM(P281:P281)*M281</f>
        <v>1.4999999999999999E-2</v>
      </c>
      <c r="U281" s="193">
        <f t="shared" ref="U281" si="1151">SUM(Q281:Q281)*M281</f>
        <v>2.0000000000000004E-2</v>
      </c>
      <c r="V281" s="201">
        <f t="shared" ref="V281" si="1152">SUM(R281:R281)*M281</f>
        <v>2.5000000000000001E-2</v>
      </c>
      <c r="W281" s="205">
        <f t="shared" si="1000"/>
        <v>2.5000000000000001E-2</v>
      </c>
      <c r="X281" s="320"/>
      <c r="Y281" s="323"/>
      <c r="Z281" s="323"/>
      <c r="AA281" s="323"/>
      <c r="AB281" s="326"/>
      <c r="AC281" s="638"/>
      <c r="AD281" s="273" t="s">
        <v>327</v>
      </c>
      <c r="AE281" s="255" t="str">
        <f t="shared" si="927"/>
        <v>PARA MEJORAR</v>
      </c>
      <c r="AF281" s="272"/>
      <c r="AG281" s="264"/>
      <c r="AH281" s="270"/>
      <c r="AI281" s="990"/>
      <c r="AJ281" s="21"/>
      <c r="AK281" s="61"/>
      <c r="AL281" s="61"/>
      <c r="AM281" s="61"/>
      <c r="AN281" s="61"/>
      <c r="AO281" s="22"/>
      <c r="AP281" s="55"/>
    </row>
    <row r="282" spans="1:42" ht="40" customHeight="1" thickBot="1" x14ac:dyDescent="0.25">
      <c r="A282" s="994"/>
      <c r="B282" s="554"/>
      <c r="C282" s="281"/>
      <c r="D282" s="284"/>
      <c r="E282" s="287"/>
      <c r="F282" s="284"/>
      <c r="G282" s="622"/>
      <c r="H282" s="589"/>
      <c r="I282" s="295"/>
      <c r="J282" s="295"/>
      <c r="K282" s="647"/>
      <c r="L282" s="602"/>
      <c r="M282" s="298"/>
      <c r="N282" s="51" t="s">
        <v>49</v>
      </c>
      <c r="O282" s="75">
        <v>0</v>
      </c>
      <c r="P282" s="76">
        <v>0</v>
      </c>
      <c r="Q282" s="76">
        <v>0</v>
      </c>
      <c r="R282" s="158">
        <v>0</v>
      </c>
      <c r="S282" s="189">
        <f t="shared" ref="S282" si="1153">SUM(O282:O282)*M281</f>
        <v>0</v>
      </c>
      <c r="T282" s="190">
        <f t="shared" ref="T282" si="1154">SUM(P282:P282)*M281</f>
        <v>0</v>
      </c>
      <c r="U282" s="190">
        <f t="shared" ref="U282" si="1155">SUM(Q282:Q282)*M281</f>
        <v>0</v>
      </c>
      <c r="V282" s="200">
        <f t="shared" ref="V282" si="1156">SUM(R282:R282)*M281</f>
        <v>0</v>
      </c>
      <c r="W282" s="204">
        <f t="shared" si="1000"/>
        <v>0</v>
      </c>
      <c r="X282" s="320"/>
      <c r="Y282" s="323"/>
      <c r="Z282" s="323"/>
      <c r="AA282" s="323"/>
      <c r="AB282" s="326"/>
      <c r="AC282" s="638"/>
      <c r="AD282" s="279"/>
      <c r="AE282" s="256"/>
      <c r="AF282" s="272"/>
      <c r="AG282" s="264"/>
      <c r="AH282" s="270"/>
      <c r="AI282" s="990"/>
      <c r="AJ282" s="21"/>
      <c r="AK282" s="61"/>
      <c r="AL282" s="61"/>
      <c r="AM282" s="61"/>
      <c r="AN282" s="61"/>
      <c r="AO282" s="22"/>
      <c r="AP282" s="55"/>
    </row>
    <row r="283" spans="1:42" ht="40" customHeight="1" thickBot="1" x14ac:dyDescent="0.25">
      <c r="A283" s="994"/>
      <c r="B283" s="554"/>
      <c r="C283" s="281"/>
      <c r="D283" s="284"/>
      <c r="E283" s="287"/>
      <c r="F283" s="284"/>
      <c r="G283" s="622"/>
      <c r="H283" s="589"/>
      <c r="I283" s="295"/>
      <c r="J283" s="295"/>
      <c r="K283" s="647"/>
      <c r="L283" s="304" t="s">
        <v>351</v>
      </c>
      <c r="M283" s="329">
        <v>2.5000000000000001E-2</v>
      </c>
      <c r="N283" s="53" t="s">
        <v>43</v>
      </c>
      <c r="O283" s="105">
        <v>0.2</v>
      </c>
      <c r="P283" s="106">
        <v>0.5</v>
      </c>
      <c r="Q283" s="106">
        <v>0.8</v>
      </c>
      <c r="R283" s="157">
        <v>1</v>
      </c>
      <c r="S283" s="192">
        <f t="shared" ref="S283" si="1157">SUM(O283:O283)*M283</f>
        <v>5.000000000000001E-3</v>
      </c>
      <c r="T283" s="193">
        <f t="shared" ref="T283" si="1158">SUM(P283:P283)*M283</f>
        <v>1.2500000000000001E-2</v>
      </c>
      <c r="U283" s="193">
        <f t="shared" ref="U283" si="1159">SUM(Q283:Q283)*M283</f>
        <v>2.0000000000000004E-2</v>
      </c>
      <c r="V283" s="201">
        <f t="shared" ref="V283" si="1160">SUM(R283:R283)*M283</f>
        <v>2.5000000000000001E-2</v>
      </c>
      <c r="W283" s="205">
        <f t="shared" si="1000"/>
        <v>2.5000000000000001E-2</v>
      </c>
      <c r="X283" s="320"/>
      <c r="Y283" s="323"/>
      <c r="Z283" s="323"/>
      <c r="AA283" s="323"/>
      <c r="AB283" s="326"/>
      <c r="AC283" s="638"/>
      <c r="AD283" s="273" t="s">
        <v>352</v>
      </c>
      <c r="AE283" s="255" t="str">
        <f t="shared" si="927"/>
        <v>PARA MEJORAR</v>
      </c>
      <c r="AF283" s="272"/>
      <c r="AG283" s="264"/>
      <c r="AH283" s="270"/>
      <c r="AI283" s="990"/>
      <c r="AJ283" s="21"/>
      <c r="AK283" s="61"/>
      <c r="AL283" s="61"/>
      <c r="AM283" s="61"/>
      <c r="AN283" s="61"/>
      <c r="AO283" s="22"/>
      <c r="AP283" s="55"/>
    </row>
    <row r="284" spans="1:42" ht="40" customHeight="1" thickBot="1" x14ac:dyDescent="0.25">
      <c r="A284" s="994"/>
      <c r="B284" s="554"/>
      <c r="C284" s="281"/>
      <c r="D284" s="284"/>
      <c r="E284" s="287"/>
      <c r="F284" s="284"/>
      <c r="G284" s="622"/>
      <c r="H284" s="589"/>
      <c r="I284" s="295"/>
      <c r="J284" s="295"/>
      <c r="K284" s="647"/>
      <c r="L284" s="304"/>
      <c r="M284" s="298"/>
      <c r="N284" s="51" t="s">
        <v>49</v>
      </c>
      <c r="O284" s="75">
        <v>0</v>
      </c>
      <c r="P284" s="76">
        <v>0</v>
      </c>
      <c r="Q284" s="76">
        <v>0</v>
      </c>
      <c r="R284" s="158">
        <v>0</v>
      </c>
      <c r="S284" s="189">
        <f t="shared" ref="S284" si="1161">SUM(O284:O284)*M283</f>
        <v>0</v>
      </c>
      <c r="T284" s="190">
        <f t="shared" ref="T284" si="1162">SUM(P284:P284)*M283</f>
        <v>0</v>
      </c>
      <c r="U284" s="190">
        <f t="shared" ref="U284" si="1163">SUM(Q284:Q284)*M283</f>
        <v>0</v>
      </c>
      <c r="V284" s="200">
        <f t="shared" ref="V284" si="1164">SUM(R284:R284)*M283</f>
        <v>0</v>
      </c>
      <c r="W284" s="204">
        <f t="shared" si="1000"/>
        <v>0</v>
      </c>
      <c r="X284" s="320"/>
      <c r="Y284" s="323"/>
      <c r="Z284" s="323"/>
      <c r="AA284" s="323"/>
      <c r="AB284" s="326"/>
      <c r="AC284" s="638"/>
      <c r="AD284" s="279"/>
      <c r="AE284" s="256"/>
      <c r="AF284" s="272"/>
      <c r="AG284" s="264"/>
      <c r="AH284" s="270"/>
      <c r="AI284" s="990"/>
      <c r="AJ284" s="21"/>
      <c r="AK284" s="61"/>
      <c r="AL284" s="61"/>
      <c r="AM284" s="61"/>
      <c r="AN284" s="61"/>
      <c r="AO284" s="22"/>
      <c r="AP284" s="55"/>
    </row>
    <row r="285" spans="1:42" ht="40" customHeight="1" thickBot="1" x14ac:dyDescent="0.25">
      <c r="A285" s="994"/>
      <c r="B285" s="554"/>
      <c r="C285" s="281"/>
      <c r="D285" s="284"/>
      <c r="E285" s="287"/>
      <c r="F285" s="284"/>
      <c r="G285" s="622"/>
      <c r="H285" s="589"/>
      <c r="I285" s="295"/>
      <c r="J285" s="295"/>
      <c r="K285" s="647"/>
      <c r="L285" s="304" t="s">
        <v>353</v>
      </c>
      <c r="M285" s="329">
        <v>2.5000000000000001E-2</v>
      </c>
      <c r="N285" s="53" t="s">
        <v>43</v>
      </c>
      <c r="O285" s="105">
        <v>0</v>
      </c>
      <c r="P285" s="106">
        <v>1</v>
      </c>
      <c r="Q285" s="106">
        <v>1</v>
      </c>
      <c r="R285" s="157">
        <v>1</v>
      </c>
      <c r="S285" s="192">
        <f t="shared" ref="S285" si="1165">SUM(O285:O285)*M285</f>
        <v>0</v>
      </c>
      <c r="T285" s="193">
        <f t="shared" ref="T285" si="1166">SUM(P285:P285)*M285</f>
        <v>2.5000000000000001E-2</v>
      </c>
      <c r="U285" s="193">
        <f t="shared" ref="U285" si="1167">SUM(Q285:Q285)*M285</f>
        <v>2.5000000000000001E-2</v>
      </c>
      <c r="V285" s="201">
        <f t="shared" ref="V285" si="1168">SUM(R285:R285)*M285</f>
        <v>2.5000000000000001E-2</v>
      </c>
      <c r="W285" s="205">
        <f t="shared" si="1000"/>
        <v>2.5000000000000001E-2</v>
      </c>
      <c r="X285" s="320"/>
      <c r="Y285" s="323"/>
      <c r="Z285" s="323"/>
      <c r="AA285" s="323"/>
      <c r="AB285" s="326"/>
      <c r="AC285" s="638"/>
      <c r="AD285" s="273" t="s">
        <v>354</v>
      </c>
      <c r="AE285" s="255" t="str">
        <f t="shared" si="927"/>
        <v>EQUILIBRADA</v>
      </c>
      <c r="AF285" s="272"/>
      <c r="AG285" s="264"/>
      <c r="AH285" s="270"/>
      <c r="AI285" s="990"/>
      <c r="AJ285" s="21"/>
      <c r="AK285" s="61"/>
      <c r="AL285" s="61"/>
      <c r="AM285" s="61"/>
      <c r="AN285" s="61"/>
      <c r="AO285" s="22"/>
      <c r="AP285" s="55"/>
    </row>
    <row r="286" spans="1:42" ht="40" customHeight="1" thickBot="1" x14ac:dyDescent="0.25">
      <c r="A286" s="994"/>
      <c r="B286" s="554"/>
      <c r="C286" s="281"/>
      <c r="D286" s="284"/>
      <c r="E286" s="287"/>
      <c r="F286" s="284"/>
      <c r="G286" s="622"/>
      <c r="H286" s="589"/>
      <c r="I286" s="295"/>
      <c r="J286" s="295"/>
      <c r="K286" s="647"/>
      <c r="L286" s="304"/>
      <c r="M286" s="298"/>
      <c r="N286" s="51" t="s">
        <v>49</v>
      </c>
      <c r="O286" s="75">
        <v>0</v>
      </c>
      <c r="P286" s="76">
        <v>0</v>
      </c>
      <c r="Q286" s="76">
        <v>0</v>
      </c>
      <c r="R286" s="158">
        <v>0</v>
      </c>
      <c r="S286" s="189">
        <f t="shared" ref="S286" si="1169">SUM(O286:O286)*M285</f>
        <v>0</v>
      </c>
      <c r="T286" s="190">
        <f t="shared" ref="T286" si="1170">SUM(P286:P286)*M285</f>
        <v>0</v>
      </c>
      <c r="U286" s="190">
        <f t="shared" ref="U286" si="1171">SUM(Q286:Q286)*M285</f>
        <v>0</v>
      </c>
      <c r="V286" s="200">
        <f t="shared" ref="V286" si="1172">SUM(R286:R286)*M285</f>
        <v>0</v>
      </c>
      <c r="W286" s="204">
        <f t="shared" si="1000"/>
        <v>0</v>
      </c>
      <c r="X286" s="320"/>
      <c r="Y286" s="323"/>
      <c r="Z286" s="323"/>
      <c r="AA286" s="323"/>
      <c r="AB286" s="326"/>
      <c r="AC286" s="638"/>
      <c r="AD286" s="279"/>
      <c r="AE286" s="256"/>
      <c r="AF286" s="272"/>
      <c r="AG286" s="264"/>
      <c r="AH286" s="270"/>
      <c r="AI286" s="990"/>
      <c r="AJ286" s="21"/>
      <c r="AK286" s="61"/>
      <c r="AL286" s="61"/>
      <c r="AM286" s="61"/>
      <c r="AN286" s="61"/>
      <c r="AO286" s="22"/>
      <c r="AP286" s="55"/>
    </row>
    <row r="287" spans="1:42" ht="40" customHeight="1" thickBot="1" x14ac:dyDescent="0.25">
      <c r="A287" s="994"/>
      <c r="B287" s="554"/>
      <c r="C287" s="281"/>
      <c r="D287" s="284"/>
      <c r="E287" s="287"/>
      <c r="F287" s="284"/>
      <c r="G287" s="622"/>
      <c r="H287" s="589"/>
      <c r="I287" s="295"/>
      <c r="J287" s="295"/>
      <c r="K287" s="647"/>
      <c r="L287" s="304" t="s">
        <v>355</v>
      </c>
      <c r="M287" s="329">
        <v>0.05</v>
      </c>
      <c r="N287" s="53" t="s">
        <v>43</v>
      </c>
      <c r="O287" s="105">
        <v>0</v>
      </c>
      <c r="P287" s="106">
        <v>1</v>
      </c>
      <c r="Q287" s="106">
        <v>1</v>
      </c>
      <c r="R287" s="157">
        <v>1</v>
      </c>
      <c r="S287" s="192">
        <f t="shared" ref="S287" si="1173">SUM(O287:O287)*M287</f>
        <v>0</v>
      </c>
      <c r="T287" s="193">
        <f t="shared" ref="T287" si="1174">SUM(P287:P287)*M287</f>
        <v>0.05</v>
      </c>
      <c r="U287" s="193">
        <f t="shared" ref="U287" si="1175">SUM(Q287:Q287)*M287</f>
        <v>0.05</v>
      </c>
      <c r="V287" s="201">
        <f t="shared" ref="V287" si="1176">SUM(R287:R287)*M287</f>
        <v>0.05</v>
      </c>
      <c r="W287" s="205">
        <f t="shared" si="1000"/>
        <v>0.05</v>
      </c>
      <c r="X287" s="320"/>
      <c r="Y287" s="323"/>
      <c r="Z287" s="323"/>
      <c r="AA287" s="323"/>
      <c r="AB287" s="326"/>
      <c r="AC287" s="638"/>
      <c r="AD287" s="273" t="s">
        <v>356</v>
      </c>
      <c r="AE287" s="255" t="str">
        <f t="shared" si="927"/>
        <v>EQUILIBRADA</v>
      </c>
      <c r="AF287" s="272"/>
      <c r="AG287" s="264"/>
      <c r="AH287" s="270"/>
      <c r="AI287" s="990"/>
      <c r="AJ287" s="21"/>
      <c r="AK287" s="61"/>
      <c r="AL287" s="61"/>
      <c r="AM287" s="61"/>
      <c r="AN287" s="61"/>
      <c r="AO287" s="22"/>
      <c r="AP287" s="55"/>
    </row>
    <row r="288" spans="1:42" ht="40" customHeight="1" thickBot="1" x14ac:dyDescent="0.25">
      <c r="A288" s="994"/>
      <c r="B288" s="554"/>
      <c r="C288" s="281"/>
      <c r="D288" s="284"/>
      <c r="E288" s="287"/>
      <c r="F288" s="284"/>
      <c r="G288" s="622"/>
      <c r="H288" s="589"/>
      <c r="I288" s="295"/>
      <c r="J288" s="295"/>
      <c r="K288" s="647"/>
      <c r="L288" s="304"/>
      <c r="M288" s="298"/>
      <c r="N288" s="51" t="s">
        <v>49</v>
      </c>
      <c r="O288" s="75">
        <v>0</v>
      </c>
      <c r="P288" s="76">
        <v>0</v>
      </c>
      <c r="Q288" s="76">
        <v>0</v>
      </c>
      <c r="R288" s="158">
        <v>0</v>
      </c>
      <c r="S288" s="189">
        <f t="shared" ref="S288" si="1177">SUM(O288:O288)*M287</f>
        <v>0</v>
      </c>
      <c r="T288" s="190">
        <f t="shared" ref="T288" si="1178">SUM(P288:P288)*M287</f>
        <v>0</v>
      </c>
      <c r="U288" s="190">
        <f t="shared" ref="U288" si="1179">SUM(Q288:Q288)*M287</f>
        <v>0</v>
      </c>
      <c r="V288" s="200">
        <f t="shared" ref="V288" si="1180">SUM(R288:R288)*M287</f>
        <v>0</v>
      </c>
      <c r="W288" s="204">
        <f t="shared" si="1000"/>
        <v>0</v>
      </c>
      <c r="X288" s="320"/>
      <c r="Y288" s="323"/>
      <c r="Z288" s="323"/>
      <c r="AA288" s="323"/>
      <c r="AB288" s="326"/>
      <c r="AC288" s="638"/>
      <c r="AD288" s="279"/>
      <c r="AE288" s="256"/>
      <c r="AF288" s="272"/>
      <c r="AG288" s="264"/>
      <c r="AH288" s="270"/>
      <c r="AI288" s="990"/>
      <c r="AJ288" s="21"/>
      <c r="AK288" s="61"/>
      <c r="AL288" s="61"/>
      <c r="AM288" s="61"/>
      <c r="AN288" s="61"/>
      <c r="AO288" s="22"/>
      <c r="AP288" s="55"/>
    </row>
    <row r="289" spans="1:42" ht="40" customHeight="1" thickBot="1" x14ac:dyDescent="0.25">
      <c r="A289" s="994"/>
      <c r="B289" s="554"/>
      <c r="C289" s="281"/>
      <c r="D289" s="284"/>
      <c r="E289" s="287"/>
      <c r="F289" s="284"/>
      <c r="G289" s="622"/>
      <c r="H289" s="589"/>
      <c r="I289" s="295"/>
      <c r="J289" s="295"/>
      <c r="K289" s="647"/>
      <c r="L289" s="304" t="s">
        <v>357</v>
      </c>
      <c r="M289" s="329">
        <v>2.5000000000000001E-2</v>
      </c>
      <c r="N289" s="53" t="s">
        <v>43</v>
      </c>
      <c r="O289" s="105">
        <v>0</v>
      </c>
      <c r="P289" s="106">
        <v>0</v>
      </c>
      <c r="Q289" s="106">
        <v>0</v>
      </c>
      <c r="R289" s="157">
        <v>1</v>
      </c>
      <c r="S289" s="192">
        <f t="shared" ref="S289" si="1181">SUM(O289:O289)*M289</f>
        <v>0</v>
      </c>
      <c r="T289" s="193">
        <f t="shared" ref="T289" si="1182">SUM(P289:P289)*M289</f>
        <v>0</v>
      </c>
      <c r="U289" s="193">
        <f t="shared" ref="U289" si="1183">SUM(Q289:Q289)*M289</f>
        <v>0</v>
      </c>
      <c r="V289" s="201">
        <f t="shared" ref="V289" si="1184">SUM(R289:R289)*M289</f>
        <v>2.5000000000000001E-2</v>
      </c>
      <c r="W289" s="205">
        <f t="shared" si="1000"/>
        <v>2.5000000000000001E-2</v>
      </c>
      <c r="X289" s="320"/>
      <c r="Y289" s="323"/>
      <c r="Z289" s="323"/>
      <c r="AA289" s="323"/>
      <c r="AB289" s="326"/>
      <c r="AC289" s="638"/>
      <c r="AD289" s="273" t="s">
        <v>356</v>
      </c>
      <c r="AE289" s="255" t="str">
        <f t="shared" ref="AE289:AE351" si="1185">+IF(O290&gt;O289,"SUPERADA",IF(O290=O289,"EQUILIBRADA",IF(O290&lt;O289,"PARA MEJORAR")))</f>
        <v>EQUILIBRADA</v>
      </c>
      <c r="AF289" s="272"/>
      <c r="AG289" s="264"/>
      <c r="AH289" s="270"/>
      <c r="AI289" s="990"/>
      <c r="AJ289" s="21"/>
      <c r="AK289" s="61"/>
      <c r="AL289" s="61"/>
      <c r="AM289" s="61"/>
      <c r="AN289" s="61"/>
      <c r="AO289" s="22"/>
      <c r="AP289" s="55"/>
    </row>
    <row r="290" spans="1:42" ht="40" customHeight="1" thickBot="1" x14ac:dyDescent="0.25">
      <c r="A290" s="994"/>
      <c r="B290" s="554"/>
      <c r="C290" s="281"/>
      <c r="D290" s="284"/>
      <c r="E290" s="287"/>
      <c r="F290" s="284"/>
      <c r="G290" s="622"/>
      <c r="H290" s="589"/>
      <c r="I290" s="295"/>
      <c r="J290" s="295"/>
      <c r="K290" s="647"/>
      <c r="L290" s="304"/>
      <c r="M290" s="298"/>
      <c r="N290" s="51" t="s">
        <v>49</v>
      </c>
      <c r="O290" s="75">
        <v>0</v>
      </c>
      <c r="P290" s="76">
        <v>0</v>
      </c>
      <c r="Q290" s="76">
        <v>0</v>
      </c>
      <c r="R290" s="158">
        <v>0</v>
      </c>
      <c r="S290" s="189">
        <f t="shared" ref="S290" si="1186">SUM(O290:O290)*M289</f>
        <v>0</v>
      </c>
      <c r="T290" s="190">
        <f t="shared" ref="T290" si="1187">SUM(P290:P290)*M289</f>
        <v>0</v>
      </c>
      <c r="U290" s="190">
        <f t="shared" ref="U290" si="1188">SUM(Q290:Q290)*M289</f>
        <v>0</v>
      </c>
      <c r="V290" s="200">
        <f t="shared" ref="V290" si="1189">SUM(R290:R290)*M289</f>
        <v>0</v>
      </c>
      <c r="W290" s="204">
        <f t="shared" si="1000"/>
        <v>0</v>
      </c>
      <c r="X290" s="320"/>
      <c r="Y290" s="323"/>
      <c r="Z290" s="323"/>
      <c r="AA290" s="323"/>
      <c r="AB290" s="326"/>
      <c r="AC290" s="638"/>
      <c r="AD290" s="279"/>
      <c r="AE290" s="256"/>
      <c r="AF290" s="272"/>
      <c r="AG290" s="264"/>
      <c r="AH290" s="270"/>
      <c r="AI290" s="990"/>
      <c r="AJ290" s="21"/>
      <c r="AK290" s="61"/>
      <c r="AL290" s="61"/>
      <c r="AM290" s="61"/>
      <c r="AN290" s="61"/>
      <c r="AO290" s="22"/>
      <c r="AP290" s="55"/>
    </row>
    <row r="291" spans="1:42" ht="40" customHeight="1" thickBot="1" x14ac:dyDescent="0.25">
      <c r="A291" s="994"/>
      <c r="B291" s="554"/>
      <c r="C291" s="281"/>
      <c r="D291" s="284"/>
      <c r="E291" s="287"/>
      <c r="F291" s="284"/>
      <c r="G291" s="622"/>
      <c r="H291" s="589"/>
      <c r="I291" s="295"/>
      <c r="J291" s="295"/>
      <c r="K291" s="647"/>
      <c r="L291" s="304" t="s">
        <v>358</v>
      </c>
      <c r="M291" s="329">
        <v>0.05</v>
      </c>
      <c r="N291" s="53" t="s">
        <v>43</v>
      </c>
      <c r="O291" s="105">
        <v>0</v>
      </c>
      <c r="P291" s="106">
        <v>0</v>
      </c>
      <c r="Q291" s="106">
        <v>0</v>
      </c>
      <c r="R291" s="157">
        <v>1</v>
      </c>
      <c r="S291" s="192">
        <f t="shared" ref="S291" si="1190">SUM(O291:O291)*M291</f>
        <v>0</v>
      </c>
      <c r="T291" s="193">
        <f t="shared" ref="T291" si="1191">SUM(P291:P291)*M291</f>
        <v>0</v>
      </c>
      <c r="U291" s="193">
        <f t="shared" ref="U291" si="1192">SUM(Q291:Q291)*M291</f>
        <v>0</v>
      </c>
      <c r="V291" s="201">
        <f t="shared" ref="V291" si="1193">SUM(R291:R291)*M291</f>
        <v>0.05</v>
      </c>
      <c r="W291" s="205">
        <f t="shared" si="1000"/>
        <v>0.05</v>
      </c>
      <c r="X291" s="320"/>
      <c r="Y291" s="323"/>
      <c r="Z291" s="323"/>
      <c r="AA291" s="323"/>
      <c r="AB291" s="326"/>
      <c r="AC291" s="638"/>
      <c r="AD291" s="273" t="s">
        <v>327</v>
      </c>
      <c r="AE291" s="255" t="str">
        <f t="shared" si="1185"/>
        <v>EQUILIBRADA</v>
      </c>
      <c r="AF291" s="272"/>
      <c r="AG291" s="264"/>
      <c r="AH291" s="270"/>
      <c r="AI291" s="990"/>
      <c r="AJ291" s="21"/>
      <c r="AK291" s="61"/>
      <c r="AL291" s="61"/>
      <c r="AM291" s="61"/>
      <c r="AN291" s="61"/>
      <c r="AO291" s="22"/>
      <c r="AP291" s="55"/>
    </row>
    <row r="292" spans="1:42" ht="40" customHeight="1" thickBot="1" x14ac:dyDescent="0.25">
      <c r="A292" s="994"/>
      <c r="B292" s="554"/>
      <c r="C292" s="281"/>
      <c r="D292" s="284"/>
      <c r="E292" s="287"/>
      <c r="F292" s="284"/>
      <c r="G292" s="622"/>
      <c r="H292" s="589"/>
      <c r="I292" s="295"/>
      <c r="J292" s="295"/>
      <c r="K292" s="647"/>
      <c r="L292" s="304"/>
      <c r="M292" s="298"/>
      <c r="N292" s="51" t="s">
        <v>49</v>
      </c>
      <c r="O292" s="75">
        <v>0</v>
      </c>
      <c r="P292" s="76">
        <v>0</v>
      </c>
      <c r="Q292" s="76">
        <v>0</v>
      </c>
      <c r="R292" s="158">
        <v>0</v>
      </c>
      <c r="S292" s="189">
        <f t="shared" ref="S292" si="1194">SUM(O292:O292)*M291</f>
        <v>0</v>
      </c>
      <c r="T292" s="190">
        <f t="shared" ref="T292" si="1195">SUM(P292:P292)*M291</f>
        <v>0</v>
      </c>
      <c r="U292" s="190">
        <f t="shared" ref="U292" si="1196">SUM(Q292:Q292)*M291</f>
        <v>0</v>
      </c>
      <c r="V292" s="200">
        <f t="shared" ref="V292" si="1197">SUM(R292:R292)*M291</f>
        <v>0</v>
      </c>
      <c r="W292" s="204">
        <f t="shared" si="1000"/>
        <v>0</v>
      </c>
      <c r="X292" s="320"/>
      <c r="Y292" s="323"/>
      <c r="Z292" s="323"/>
      <c r="AA292" s="323"/>
      <c r="AB292" s="326"/>
      <c r="AC292" s="638"/>
      <c r="AD292" s="279"/>
      <c r="AE292" s="256"/>
      <c r="AF292" s="272"/>
      <c r="AG292" s="264"/>
      <c r="AH292" s="270"/>
      <c r="AI292" s="990"/>
      <c r="AJ292" s="21"/>
      <c r="AK292" s="61"/>
      <c r="AL292" s="61"/>
      <c r="AM292" s="61"/>
      <c r="AN292" s="61"/>
      <c r="AO292" s="22"/>
      <c r="AP292" s="55"/>
    </row>
    <row r="293" spans="1:42" ht="40" customHeight="1" thickBot="1" x14ac:dyDescent="0.25">
      <c r="A293" s="994"/>
      <c r="B293" s="554"/>
      <c r="C293" s="281"/>
      <c r="D293" s="284"/>
      <c r="E293" s="287"/>
      <c r="F293" s="284"/>
      <c r="G293" s="622"/>
      <c r="H293" s="589"/>
      <c r="I293" s="295"/>
      <c r="J293" s="295"/>
      <c r="K293" s="647"/>
      <c r="L293" s="304" t="s">
        <v>359</v>
      </c>
      <c r="M293" s="329">
        <v>0.2</v>
      </c>
      <c r="N293" s="53" t="s">
        <v>43</v>
      </c>
      <c r="O293" s="105">
        <v>1</v>
      </c>
      <c r="P293" s="106">
        <v>1</v>
      </c>
      <c r="Q293" s="106">
        <v>1</v>
      </c>
      <c r="R293" s="157">
        <v>1</v>
      </c>
      <c r="S293" s="192">
        <f t="shared" ref="S293" si="1198">SUM(O293:O293)*M293</f>
        <v>0.2</v>
      </c>
      <c r="T293" s="193">
        <f t="shared" ref="T293" si="1199">SUM(P293:P293)*M293</f>
        <v>0.2</v>
      </c>
      <c r="U293" s="193">
        <f t="shared" ref="U293" si="1200">SUM(Q293:Q293)*M293</f>
        <v>0.2</v>
      </c>
      <c r="V293" s="201">
        <f t="shared" ref="V293" si="1201">SUM(R293:R293)*M293</f>
        <v>0.2</v>
      </c>
      <c r="W293" s="205">
        <f t="shared" si="1000"/>
        <v>0.2</v>
      </c>
      <c r="X293" s="320"/>
      <c r="Y293" s="323"/>
      <c r="Z293" s="323"/>
      <c r="AA293" s="323"/>
      <c r="AB293" s="326"/>
      <c r="AC293" s="638"/>
      <c r="AD293" s="273" t="s">
        <v>360</v>
      </c>
      <c r="AE293" s="255" t="str">
        <f t="shared" si="1185"/>
        <v>PARA MEJORAR</v>
      </c>
      <c r="AF293" s="272"/>
      <c r="AG293" s="264"/>
      <c r="AH293" s="270"/>
      <c r="AI293" s="990"/>
      <c r="AJ293" s="21"/>
      <c r="AK293" s="61"/>
      <c r="AL293" s="61"/>
      <c r="AM293" s="61"/>
      <c r="AN293" s="61"/>
      <c r="AO293" s="22"/>
      <c r="AP293" s="55"/>
    </row>
    <row r="294" spans="1:42" ht="40" customHeight="1" thickBot="1" x14ac:dyDescent="0.25">
      <c r="A294" s="994"/>
      <c r="B294" s="554"/>
      <c r="C294" s="281"/>
      <c r="D294" s="284"/>
      <c r="E294" s="287"/>
      <c r="F294" s="284"/>
      <c r="G294" s="622"/>
      <c r="H294" s="589"/>
      <c r="I294" s="295"/>
      <c r="J294" s="295"/>
      <c r="K294" s="647"/>
      <c r="L294" s="304"/>
      <c r="M294" s="298"/>
      <c r="N294" s="51" t="s">
        <v>49</v>
      </c>
      <c r="O294" s="75">
        <v>0</v>
      </c>
      <c r="P294" s="76">
        <v>0</v>
      </c>
      <c r="Q294" s="76">
        <v>0</v>
      </c>
      <c r="R294" s="158">
        <v>0</v>
      </c>
      <c r="S294" s="189">
        <f t="shared" ref="S294" si="1202">SUM(O294:O294)*M293</f>
        <v>0</v>
      </c>
      <c r="T294" s="190">
        <f t="shared" ref="T294" si="1203">SUM(P294:P294)*M293</f>
        <v>0</v>
      </c>
      <c r="U294" s="190">
        <f t="shared" ref="U294" si="1204">SUM(Q294:Q294)*M293</f>
        <v>0</v>
      </c>
      <c r="V294" s="200">
        <f t="shared" ref="V294" si="1205">SUM(R294:R294)*M293</f>
        <v>0</v>
      </c>
      <c r="W294" s="204">
        <f t="shared" si="1000"/>
        <v>0</v>
      </c>
      <c r="X294" s="320"/>
      <c r="Y294" s="323"/>
      <c r="Z294" s="323"/>
      <c r="AA294" s="323"/>
      <c r="AB294" s="326"/>
      <c r="AC294" s="638"/>
      <c r="AD294" s="279"/>
      <c r="AE294" s="256"/>
      <c r="AF294" s="272"/>
      <c r="AG294" s="264"/>
      <c r="AH294" s="270"/>
      <c r="AI294" s="990"/>
      <c r="AJ294" s="21"/>
      <c r="AK294" s="61"/>
      <c r="AL294" s="61"/>
      <c r="AM294" s="61"/>
      <c r="AN294" s="61"/>
      <c r="AO294" s="22"/>
      <c r="AP294" s="55"/>
    </row>
    <row r="295" spans="1:42" ht="40" customHeight="1" thickBot="1" x14ac:dyDescent="0.25">
      <c r="A295" s="994"/>
      <c r="B295" s="554"/>
      <c r="C295" s="281"/>
      <c r="D295" s="284"/>
      <c r="E295" s="287"/>
      <c r="F295" s="284"/>
      <c r="G295" s="622"/>
      <c r="H295" s="589"/>
      <c r="I295" s="295"/>
      <c r="J295" s="295"/>
      <c r="K295" s="647"/>
      <c r="L295" s="304" t="s">
        <v>361</v>
      </c>
      <c r="M295" s="329">
        <v>0.05</v>
      </c>
      <c r="N295" s="53" t="s">
        <v>43</v>
      </c>
      <c r="O295" s="105">
        <v>0</v>
      </c>
      <c r="P295" s="106">
        <v>1</v>
      </c>
      <c r="Q295" s="106">
        <v>1</v>
      </c>
      <c r="R295" s="157">
        <v>1</v>
      </c>
      <c r="S295" s="192">
        <f t="shared" ref="S295" si="1206">SUM(O295:O295)*M295</f>
        <v>0</v>
      </c>
      <c r="T295" s="193">
        <f t="shared" ref="T295" si="1207">SUM(P295:P295)*M295</f>
        <v>0.05</v>
      </c>
      <c r="U295" s="193">
        <f t="shared" ref="U295" si="1208">SUM(Q295:Q295)*M295</f>
        <v>0.05</v>
      </c>
      <c r="V295" s="201">
        <f t="shared" ref="V295" si="1209">SUM(R295:R295)*M295</f>
        <v>0.05</v>
      </c>
      <c r="W295" s="205">
        <f t="shared" si="1000"/>
        <v>0.05</v>
      </c>
      <c r="X295" s="320"/>
      <c r="Y295" s="323"/>
      <c r="Z295" s="323"/>
      <c r="AA295" s="323"/>
      <c r="AB295" s="326"/>
      <c r="AC295" s="638"/>
      <c r="AD295" s="273" t="s">
        <v>356</v>
      </c>
      <c r="AE295" s="255" t="str">
        <f t="shared" si="1185"/>
        <v>EQUILIBRADA</v>
      </c>
      <c r="AF295" s="272"/>
      <c r="AG295" s="264"/>
      <c r="AH295" s="270"/>
      <c r="AI295" s="990"/>
      <c r="AJ295" s="21"/>
      <c r="AK295" s="61"/>
      <c r="AL295" s="61"/>
      <c r="AM295" s="61"/>
      <c r="AN295" s="61"/>
      <c r="AO295" s="22"/>
      <c r="AP295" s="55"/>
    </row>
    <row r="296" spans="1:42" ht="40" customHeight="1" thickBot="1" x14ac:dyDescent="0.25">
      <c r="A296" s="994"/>
      <c r="B296" s="554"/>
      <c r="C296" s="281"/>
      <c r="D296" s="284"/>
      <c r="E296" s="287"/>
      <c r="F296" s="284"/>
      <c r="G296" s="622"/>
      <c r="H296" s="589"/>
      <c r="I296" s="295"/>
      <c r="J296" s="295"/>
      <c r="K296" s="647"/>
      <c r="L296" s="602"/>
      <c r="M296" s="298"/>
      <c r="N296" s="51" t="s">
        <v>49</v>
      </c>
      <c r="O296" s="77">
        <v>0</v>
      </c>
      <c r="P296" s="78">
        <v>0</v>
      </c>
      <c r="Q296" s="78">
        <v>0</v>
      </c>
      <c r="R296" s="159">
        <v>0</v>
      </c>
      <c r="S296" s="195">
        <f t="shared" ref="S296" si="1210">SUM(O296:O296)*M295</f>
        <v>0</v>
      </c>
      <c r="T296" s="196">
        <f t="shared" ref="T296" si="1211">SUM(P296:P296)*M295</f>
        <v>0</v>
      </c>
      <c r="U296" s="196">
        <f t="shared" ref="U296" si="1212">SUM(Q296:Q296)*M295</f>
        <v>0</v>
      </c>
      <c r="V296" s="202">
        <f t="shared" ref="V296" si="1213">SUM(R296:R296)*M295</f>
        <v>0</v>
      </c>
      <c r="W296" s="206">
        <f t="shared" si="1000"/>
        <v>0</v>
      </c>
      <c r="X296" s="320"/>
      <c r="Y296" s="323"/>
      <c r="Z296" s="323"/>
      <c r="AA296" s="323"/>
      <c r="AB296" s="326"/>
      <c r="AC296" s="638"/>
      <c r="AD296" s="279"/>
      <c r="AE296" s="256"/>
      <c r="AF296" s="272"/>
      <c r="AG296" s="264"/>
      <c r="AH296" s="270"/>
      <c r="AI296" s="990"/>
      <c r="AJ296" s="21"/>
      <c r="AK296" s="61"/>
      <c r="AL296" s="61"/>
      <c r="AM296" s="61"/>
      <c r="AN296" s="61"/>
      <c r="AO296" s="22"/>
      <c r="AP296" s="55"/>
    </row>
    <row r="297" spans="1:42" ht="40" customHeight="1" x14ac:dyDescent="0.2">
      <c r="A297" s="994"/>
      <c r="B297" s="554"/>
      <c r="C297" s="281"/>
      <c r="D297" s="284"/>
      <c r="E297" s="287"/>
      <c r="F297" s="284"/>
      <c r="G297" s="376" t="s">
        <v>362</v>
      </c>
      <c r="H297" s="588">
        <v>38</v>
      </c>
      <c r="I297" s="380" t="s">
        <v>363</v>
      </c>
      <c r="J297" s="380" t="s">
        <v>281</v>
      </c>
      <c r="K297" s="382">
        <v>0</v>
      </c>
      <c r="L297" s="303" t="s">
        <v>364</v>
      </c>
      <c r="M297" s="399">
        <v>0.1</v>
      </c>
      <c r="N297" s="53" t="s">
        <v>43</v>
      </c>
      <c r="O297" s="105">
        <v>0.05</v>
      </c>
      <c r="P297" s="106">
        <v>0.2</v>
      </c>
      <c r="Q297" s="106">
        <v>0.6</v>
      </c>
      <c r="R297" s="157">
        <v>1</v>
      </c>
      <c r="S297" s="186">
        <f t="shared" ref="S297" si="1214">SUM(O297:O297)*M297</f>
        <v>5.000000000000001E-3</v>
      </c>
      <c r="T297" s="187">
        <f t="shared" ref="T297" si="1215">SUM(P297:P297)*M297</f>
        <v>2.0000000000000004E-2</v>
      </c>
      <c r="U297" s="187">
        <f t="shared" ref="U297" si="1216">SUM(Q297:Q297)*M297</f>
        <v>0.06</v>
      </c>
      <c r="V297" s="199">
        <f t="shared" ref="V297" si="1217">SUM(R297:R297)*M297</f>
        <v>0.1</v>
      </c>
      <c r="W297" s="203">
        <f t="shared" si="1000"/>
        <v>0.1</v>
      </c>
      <c r="X297" s="244">
        <f>+S294+S296+S298+S300</f>
        <v>0</v>
      </c>
      <c r="Y297" s="247">
        <f>+T294+T296+T298+T300</f>
        <v>0</v>
      </c>
      <c r="Z297" s="247">
        <f>+U294+U296+U298+U300</f>
        <v>0</v>
      </c>
      <c r="AA297" s="247">
        <f>+V294+V296+V298+V300</f>
        <v>0</v>
      </c>
      <c r="AB297" s="250">
        <f>+W294+W296+W298+W300</f>
        <v>0</v>
      </c>
      <c r="AC297" s="638"/>
      <c r="AD297" s="273" t="s">
        <v>365</v>
      </c>
      <c r="AE297" s="255" t="str">
        <f t="shared" si="1185"/>
        <v>PARA MEJORAR</v>
      </c>
      <c r="AF297" s="263" t="str">
        <f>IF(COUNTIF(AE303:AE306,"PARA MEJORAR")&gt;=1,"PARA MEJORAR","BIEN")</f>
        <v>PARA MEJORAR</v>
      </c>
      <c r="AG297" s="264"/>
      <c r="AH297" s="270"/>
      <c r="AI297" s="990"/>
      <c r="AJ297" s="21"/>
      <c r="AK297" s="61"/>
      <c r="AL297" s="61"/>
      <c r="AM297" s="61"/>
      <c r="AN297" s="61"/>
      <c r="AO297" s="22"/>
      <c r="AP297" s="55"/>
    </row>
    <row r="298" spans="1:42" ht="40" customHeight="1" thickBot="1" x14ac:dyDescent="0.25">
      <c r="A298" s="994"/>
      <c r="B298" s="554"/>
      <c r="C298" s="281"/>
      <c r="D298" s="284"/>
      <c r="E298" s="287"/>
      <c r="F298" s="284"/>
      <c r="G298" s="293"/>
      <c r="H298" s="589"/>
      <c r="I298" s="295"/>
      <c r="J298" s="295"/>
      <c r="K298" s="383"/>
      <c r="L298" s="304"/>
      <c r="M298" s="298"/>
      <c r="N298" s="51" t="s">
        <v>49</v>
      </c>
      <c r="O298" s="75">
        <v>0</v>
      </c>
      <c r="P298" s="76">
        <v>0</v>
      </c>
      <c r="Q298" s="76">
        <v>0</v>
      </c>
      <c r="R298" s="158">
        <v>0</v>
      </c>
      <c r="S298" s="189">
        <f t="shared" ref="S298" si="1218">SUM(O298:O298)*M297</f>
        <v>0</v>
      </c>
      <c r="T298" s="190">
        <f t="shared" ref="T298" si="1219">SUM(P298:P298)*M297</f>
        <v>0</v>
      </c>
      <c r="U298" s="190">
        <f t="shared" ref="U298" si="1220">SUM(Q298:Q298)*M297</f>
        <v>0</v>
      </c>
      <c r="V298" s="200">
        <f t="shared" ref="V298" si="1221">SUM(R298:R298)*M297</f>
        <v>0</v>
      </c>
      <c r="W298" s="204">
        <f t="shared" si="1000"/>
        <v>0</v>
      </c>
      <c r="X298" s="245"/>
      <c r="Y298" s="248"/>
      <c r="Z298" s="248"/>
      <c r="AA298" s="248"/>
      <c r="AB298" s="251"/>
      <c r="AC298" s="638"/>
      <c r="AD298" s="279"/>
      <c r="AE298" s="256"/>
      <c r="AF298" s="264"/>
      <c r="AG298" s="264"/>
      <c r="AH298" s="270"/>
      <c r="AI298" s="990"/>
      <c r="AJ298" s="21"/>
      <c r="AK298" s="61"/>
      <c r="AL298" s="61"/>
      <c r="AM298" s="61"/>
      <c r="AN298" s="61"/>
      <c r="AO298" s="22"/>
      <c r="AP298" s="55"/>
    </row>
    <row r="299" spans="1:42" ht="40" customHeight="1" x14ac:dyDescent="0.2">
      <c r="A299" s="994"/>
      <c r="B299" s="554"/>
      <c r="C299" s="281"/>
      <c r="D299" s="284"/>
      <c r="E299" s="287"/>
      <c r="F299" s="284"/>
      <c r="G299" s="293"/>
      <c r="H299" s="589"/>
      <c r="I299" s="295"/>
      <c r="J299" s="295"/>
      <c r="K299" s="383"/>
      <c r="L299" s="304" t="s">
        <v>366</v>
      </c>
      <c r="M299" s="329">
        <v>0.2</v>
      </c>
      <c r="N299" s="53" t="s">
        <v>43</v>
      </c>
      <c r="O299" s="105">
        <v>0.05</v>
      </c>
      <c r="P299" s="106">
        <v>0.2</v>
      </c>
      <c r="Q299" s="106">
        <v>0.6</v>
      </c>
      <c r="R299" s="157">
        <v>1</v>
      </c>
      <c r="S299" s="192">
        <f t="shared" ref="S299" si="1222">SUM(O299:O299)*M299</f>
        <v>1.0000000000000002E-2</v>
      </c>
      <c r="T299" s="193">
        <f t="shared" ref="T299" si="1223">SUM(P299:P299)*M299</f>
        <v>4.0000000000000008E-2</v>
      </c>
      <c r="U299" s="193">
        <f t="shared" ref="U299" si="1224">SUM(Q299:Q299)*M299</f>
        <v>0.12</v>
      </c>
      <c r="V299" s="201">
        <f t="shared" ref="V299" si="1225">SUM(R299:R299)*M299</f>
        <v>0.2</v>
      </c>
      <c r="W299" s="205">
        <f t="shared" si="1000"/>
        <v>0.2</v>
      </c>
      <c r="X299" s="245"/>
      <c r="Y299" s="248"/>
      <c r="Z299" s="248"/>
      <c r="AA299" s="248"/>
      <c r="AB299" s="251"/>
      <c r="AC299" s="638"/>
      <c r="AD299" s="279"/>
      <c r="AE299" s="255" t="str">
        <f t="shared" si="1185"/>
        <v>PARA MEJORAR</v>
      </c>
      <c r="AF299" s="264"/>
      <c r="AG299" s="264"/>
      <c r="AH299" s="270"/>
      <c r="AI299" s="990"/>
      <c r="AJ299" s="21"/>
      <c r="AK299" s="61"/>
      <c r="AL299" s="61"/>
      <c r="AM299" s="61"/>
      <c r="AN299" s="61"/>
      <c r="AO299" s="22"/>
      <c r="AP299" s="55"/>
    </row>
    <row r="300" spans="1:42" ht="40" customHeight="1" thickBot="1" x14ac:dyDescent="0.25">
      <c r="A300" s="994"/>
      <c r="B300" s="554"/>
      <c r="C300" s="281"/>
      <c r="D300" s="284"/>
      <c r="E300" s="287"/>
      <c r="F300" s="284"/>
      <c r="G300" s="293"/>
      <c r="H300" s="589"/>
      <c r="I300" s="295"/>
      <c r="J300" s="295"/>
      <c r="K300" s="383"/>
      <c r="L300" s="304"/>
      <c r="M300" s="298"/>
      <c r="N300" s="51" t="s">
        <v>49</v>
      </c>
      <c r="O300" s="75">
        <v>0</v>
      </c>
      <c r="P300" s="76">
        <v>0</v>
      </c>
      <c r="Q300" s="76">
        <v>0</v>
      </c>
      <c r="R300" s="158">
        <v>0</v>
      </c>
      <c r="S300" s="189">
        <f t="shared" ref="S300" si="1226">SUM(O300:O300)*M299</f>
        <v>0</v>
      </c>
      <c r="T300" s="190">
        <f t="shared" ref="T300" si="1227">SUM(P300:P300)*M299</f>
        <v>0</v>
      </c>
      <c r="U300" s="190">
        <f t="shared" ref="U300" si="1228">SUM(Q300:Q300)*M299</f>
        <v>0</v>
      </c>
      <c r="V300" s="200">
        <f t="shared" ref="V300" si="1229">SUM(R300:R300)*M299</f>
        <v>0</v>
      </c>
      <c r="W300" s="204">
        <f t="shared" si="1000"/>
        <v>0</v>
      </c>
      <c r="X300" s="245"/>
      <c r="Y300" s="248"/>
      <c r="Z300" s="248"/>
      <c r="AA300" s="248"/>
      <c r="AB300" s="251"/>
      <c r="AC300" s="638"/>
      <c r="AD300" s="279"/>
      <c r="AE300" s="256"/>
      <c r="AF300" s="264"/>
      <c r="AG300" s="264"/>
      <c r="AH300" s="270"/>
      <c r="AI300" s="990"/>
      <c r="AJ300" s="21"/>
      <c r="AK300" s="61"/>
      <c r="AL300" s="61"/>
      <c r="AM300" s="61"/>
      <c r="AN300" s="61"/>
      <c r="AO300" s="22"/>
      <c r="AP300" s="55"/>
    </row>
    <row r="301" spans="1:42" ht="40" customHeight="1" x14ac:dyDescent="0.2">
      <c r="A301" s="994"/>
      <c r="B301" s="554"/>
      <c r="C301" s="281"/>
      <c r="D301" s="284"/>
      <c r="E301" s="287"/>
      <c r="F301" s="284"/>
      <c r="G301" s="293"/>
      <c r="H301" s="589"/>
      <c r="I301" s="295"/>
      <c r="J301" s="295"/>
      <c r="K301" s="383"/>
      <c r="L301" s="304" t="s">
        <v>367</v>
      </c>
      <c r="M301" s="329">
        <v>0.4</v>
      </c>
      <c r="N301" s="53" t="s">
        <v>43</v>
      </c>
      <c r="O301" s="105">
        <v>0.05</v>
      </c>
      <c r="P301" s="106">
        <v>0.2</v>
      </c>
      <c r="Q301" s="106">
        <v>0.6</v>
      </c>
      <c r="R301" s="157">
        <v>1</v>
      </c>
      <c r="S301" s="192">
        <f t="shared" ref="S301" si="1230">SUM(O301:O301)*M301</f>
        <v>2.0000000000000004E-2</v>
      </c>
      <c r="T301" s="193">
        <f t="shared" ref="T301" si="1231">SUM(P301:P301)*M301</f>
        <v>8.0000000000000016E-2</v>
      </c>
      <c r="U301" s="193">
        <f t="shared" ref="U301" si="1232">SUM(Q301:Q301)*M301</f>
        <v>0.24</v>
      </c>
      <c r="V301" s="201">
        <f t="shared" ref="V301" si="1233">SUM(R301:R301)*M301</f>
        <v>0.4</v>
      </c>
      <c r="W301" s="205">
        <f t="shared" si="1000"/>
        <v>0.4</v>
      </c>
      <c r="X301" s="245"/>
      <c r="Y301" s="248"/>
      <c r="Z301" s="248"/>
      <c r="AA301" s="248"/>
      <c r="AB301" s="251"/>
      <c r="AC301" s="638"/>
      <c r="AD301" s="279"/>
      <c r="AE301" s="255" t="str">
        <f t="shared" si="1185"/>
        <v>PARA MEJORAR</v>
      </c>
      <c r="AF301" s="264"/>
      <c r="AG301" s="264"/>
      <c r="AH301" s="270"/>
      <c r="AI301" s="990"/>
      <c r="AJ301" s="21"/>
      <c r="AK301" s="61"/>
      <c r="AL301" s="61"/>
      <c r="AM301" s="61"/>
      <c r="AN301" s="61"/>
      <c r="AO301" s="22"/>
      <c r="AP301" s="55"/>
    </row>
    <row r="302" spans="1:42" ht="40" customHeight="1" thickBot="1" x14ac:dyDescent="0.25">
      <c r="A302" s="994"/>
      <c r="B302" s="554"/>
      <c r="C302" s="281"/>
      <c r="D302" s="284"/>
      <c r="E302" s="287"/>
      <c r="F302" s="284"/>
      <c r="G302" s="293"/>
      <c r="H302" s="589"/>
      <c r="I302" s="295"/>
      <c r="J302" s="295"/>
      <c r="K302" s="383"/>
      <c r="L302" s="304"/>
      <c r="M302" s="298"/>
      <c r="N302" s="51" t="s">
        <v>49</v>
      </c>
      <c r="O302" s="75">
        <v>0</v>
      </c>
      <c r="P302" s="76">
        <v>0</v>
      </c>
      <c r="Q302" s="76">
        <v>0</v>
      </c>
      <c r="R302" s="158">
        <v>0</v>
      </c>
      <c r="S302" s="189">
        <f t="shared" ref="S302" si="1234">SUM(O302:O302)*M301</f>
        <v>0</v>
      </c>
      <c r="T302" s="190">
        <f t="shared" ref="T302" si="1235">SUM(P302:P302)*M301</f>
        <v>0</v>
      </c>
      <c r="U302" s="190">
        <f t="shared" ref="U302" si="1236">SUM(Q302:Q302)*M301</f>
        <v>0</v>
      </c>
      <c r="V302" s="200">
        <f t="shared" ref="V302" si="1237">SUM(R302:R302)*M301</f>
        <v>0</v>
      </c>
      <c r="W302" s="204">
        <f t="shared" si="1000"/>
        <v>0</v>
      </c>
      <c r="X302" s="245"/>
      <c r="Y302" s="248"/>
      <c r="Z302" s="248"/>
      <c r="AA302" s="248"/>
      <c r="AB302" s="251"/>
      <c r="AC302" s="638"/>
      <c r="AD302" s="279"/>
      <c r="AE302" s="256"/>
      <c r="AF302" s="264"/>
      <c r="AG302" s="264"/>
      <c r="AH302" s="270"/>
      <c r="AI302" s="990"/>
      <c r="AJ302" s="21"/>
      <c r="AK302" s="61"/>
      <c r="AL302" s="61"/>
      <c r="AM302" s="61"/>
      <c r="AN302" s="61"/>
      <c r="AO302" s="22"/>
      <c r="AP302" s="55"/>
    </row>
    <row r="303" spans="1:42" ht="40" customHeight="1" x14ac:dyDescent="0.2">
      <c r="A303" s="994"/>
      <c r="B303" s="554"/>
      <c r="C303" s="281"/>
      <c r="D303" s="284"/>
      <c r="E303" s="287"/>
      <c r="F303" s="284"/>
      <c r="G303" s="293"/>
      <c r="H303" s="589"/>
      <c r="I303" s="295"/>
      <c r="J303" s="295"/>
      <c r="K303" s="383"/>
      <c r="L303" s="304" t="s">
        <v>368</v>
      </c>
      <c r="M303" s="329">
        <v>0.3</v>
      </c>
      <c r="N303" s="53" t="s">
        <v>43</v>
      </c>
      <c r="O303" s="105">
        <v>0.05</v>
      </c>
      <c r="P303" s="106">
        <v>0.2</v>
      </c>
      <c r="Q303" s="106">
        <v>0.6</v>
      </c>
      <c r="R303" s="157">
        <v>1</v>
      </c>
      <c r="S303" s="192">
        <f t="shared" ref="S303" si="1238">SUM(O303:O303)*M303</f>
        <v>1.4999999999999999E-2</v>
      </c>
      <c r="T303" s="193">
        <f t="shared" ref="T303" si="1239">SUM(P303:P303)*M303</f>
        <v>0.06</v>
      </c>
      <c r="U303" s="193">
        <f t="shared" ref="U303" si="1240">SUM(Q303:Q303)*M303</f>
        <v>0.18</v>
      </c>
      <c r="V303" s="201">
        <f t="shared" ref="V303" si="1241">SUM(R303:R303)*M303</f>
        <v>0.3</v>
      </c>
      <c r="W303" s="205">
        <f t="shared" si="1000"/>
        <v>0.3</v>
      </c>
      <c r="X303" s="245"/>
      <c r="Y303" s="248"/>
      <c r="Z303" s="248"/>
      <c r="AA303" s="248"/>
      <c r="AB303" s="251"/>
      <c r="AC303" s="638"/>
      <c r="AD303" s="279"/>
      <c r="AE303" s="255" t="str">
        <f t="shared" si="1185"/>
        <v>PARA MEJORAR</v>
      </c>
      <c r="AF303" s="264"/>
      <c r="AG303" s="264"/>
      <c r="AH303" s="270"/>
      <c r="AI303" s="990"/>
      <c r="AJ303" s="18"/>
      <c r="AK303" s="19"/>
      <c r="AL303" s="19"/>
      <c r="AM303" s="19"/>
      <c r="AN303" s="19"/>
      <c r="AO303" s="20"/>
      <c r="AP303" s="55"/>
    </row>
    <row r="304" spans="1:42" ht="40" customHeight="1" thickBot="1" x14ac:dyDescent="0.25">
      <c r="A304" s="994"/>
      <c r="B304" s="554"/>
      <c r="C304" s="281"/>
      <c r="D304" s="284"/>
      <c r="E304" s="287"/>
      <c r="F304" s="284"/>
      <c r="G304" s="377"/>
      <c r="H304" s="628"/>
      <c r="I304" s="381"/>
      <c r="J304" s="381"/>
      <c r="K304" s="384"/>
      <c r="L304" s="373"/>
      <c r="M304" s="375"/>
      <c r="N304" s="51" t="s">
        <v>49</v>
      </c>
      <c r="O304" s="75">
        <v>0</v>
      </c>
      <c r="P304" s="76">
        <v>0</v>
      </c>
      <c r="Q304" s="76">
        <v>0</v>
      </c>
      <c r="R304" s="158">
        <v>0</v>
      </c>
      <c r="S304" s="195">
        <f t="shared" ref="S304" si="1242">SUM(O304:O304)*M303</f>
        <v>0</v>
      </c>
      <c r="T304" s="196">
        <f t="shared" ref="T304" si="1243">SUM(P304:P304)*M303</f>
        <v>0</v>
      </c>
      <c r="U304" s="196">
        <f t="shared" ref="U304" si="1244">SUM(Q304:Q304)*M303</f>
        <v>0</v>
      </c>
      <c r="V304" s="202">
        <f t="shared" ref="V304" si="1245">SUM(R304:R304)*M303</f>
        <v>0</v>
      </c>
      <c r="W304" s="206">
        <f t="shared" si="1000"/>
        <v>0</v>
      </c>
      <c r="X304" s="245"/>
      <c r="Y304" s="248"/>
      <c r="Z304" s="248"/>
      <c r="AA304" s="248"/>
      <c r="AB304" s="251"/>
      <c r="AC304" s="638"/>
      <c r="AD304" s="276"/>
      <c r="AE304" s="256"/>
      <c r="AF304" s="264"/>
      <c r="AG304" s="264"/>
      <c r="AH304" s="270"/>
      <c r="AI304" s="990"/>
      <c r="AJ304" s="21"/>
      <c r="AK304" s="61"/>
      <c r="AL304" s="61"/>
      <c r="AM304" s="61"/>
      <c r="AN304" s="61"/>
      <c r="AO304" s="22"/>
      <c r="AP304" s="55"/>
    </row>
    <row r="305" spans="1:42" ht="40" customHeight="1" thickBot="1" x14ac:dyDescent="0.25">
      <c r="A305" s="994"/>
      <c r="B305" s="554"/>
      <c r="C305" s="281"/>
      <c r="D305" s="284"/>
      <c r="E305" s="287"/>
      <c r="F305" s="284"/>
      <c r="G305" s="293" t="s">
        <v>369</v>
      </c>
      <c r="H305" s="589">
        <v>39</v>
      </c>
      <c r="I305" s="295" t="s">
        <v>370</v>
      </c>
      <c r="J305" s="295" t="s">
        <v>371</v>
      </c>
      <c r="K305" s="383">
        <v>0</v>
      </c>
      <c r="L305" s="633" t="s">
        <v>372</v>
      </c>
      <c r="M305" s="650">
        <v>0.5</v>
      </c>
      <c r="N305" s="53" t="s">
        <v>43</v>
      </c>
      <c r="O305" s="109">
        <v>0.25</v>
      </c>
      <c r="P305" s="102">
        <v>1</v>
      </c>
      <c r="Q305" s="102">
        <v>1</v>
      </c>
      <c r="R305" s="173">
        <v>1</v>
      </c>
      <c r="S305" s="186">
        <f t="shared" ref="S305" si="1246">SUM(O305:O305)*M305</f>
        <v>0.125</v>
      </c>
      <c r="T305" s="187">
        <f t="shared" ref="T305" si="1247">SUM(P305:P305)*M305</f>
        <v>0.5</v>
      </c>
      <c r="U305" s="187">
        <f t="shared" ref="U305" si="1248">SUM(Q305:Q305)*M305</f>
        <v>0.5</v>
      </c>
      <c r="V305" s="199">
        <f t="shared" ref="V305" si="1249">SUM(R305:R305)*M305</f>
        <v>0.5</v>
      </c>
      <c r="W305" s="203">
        <f t="shared" si="1000"/>
        <v>0.5</v>
      </c>
      <c r="X305" s="319">
        <f>+S302+S304</f>
        <v>0</v>
      </c>
      <c r="Y305" s="322">
        <f>+T302+T304</f>
        <v>0</v>
      </c>
      <c r="Z305" s="322">
        <f>+U302+U304</f>
        <v>0</v>
      </c>
      <c r="AA305" s="322">
        <f>+V302+V304</f>
        <v>0</v>
      </c>
      <c r="AB305" s="325">
        <f>+W302+W304</f>
        <v>0</v>
      </c>
      <c r="AC305" s="638"/>
      <c r="AD305" s="275" t="s">
        <v>373</v>
      </c>
      <c r="AE305" s="255" t="str">
        <f t="shared" si="1185"/>
        <v>PARA MEJORAR</v>
      </c>
      <c r="AF305" s="272" t="str">
        <f>IF(COUNTIF(AE307:AE310,"PARA MEJORAR")&gt;=1,"PARA MEJORAR","BIEN")</f>
        <v>BIEN</v>
      </c>
      <c r="AG305" s="264"/>
      <c r="AH305" s="270"/>
      <c r="AI305" s="990"/>
      <c r="AJ305" s="21"/>
      <c r="AK305" s="61"/>
      <c r="AL305" s="61"/>
      <c r="AM305" s="61"/>
      <c r="AN305" s="61"/>
      <c r="AO305" s="22"/>
      <c r="AP305" s="55"/>
    </row>
    <row r="306" spans="1:42" ht="40" customHeight="1" thickBot="1" x14ac:dyDescent="0.25">
      <c r="A306" s="994"/>
      <c r="B306" s="554"/>
      <c r="C306" s="281"/>
      <c r="D306" s="284"/>
      <c r="E306" s="287"/>
      <c r="F306" s="284"/>
      <c r="G306" s="293"/>
      <c r="H306" s="589"/>
      <c r="I306" s="295"/>
      <c r="J306" s="295"/>
      <c r="K306" s="383"/>
      <c r="L306" s="646"/>
      <c r="M306" s="651"/>
      <c r="N306" s="51" t="s">
        <v>49</v>
      </c>
      <c r="O306" s="79">
        <v>0</v>
      </c>
      <c r="P306" s="76">
        <v>0</v>
      </c>
      <c r="Q306" s="76">
        <v>0</v>
      </c>
      <c r="R306" s="174">
        <v>0</v>
      </c>
      <c r="S306" s="189">
        <f t="shared" ref="S306" si="1250">SUM(O306:O306)*M305</f>
        <v>0</v>
      </c>
      <c r="T306" s="190">
        <f t="shared" ref="T306" si="1251">SUM(P306:P306)*M305</f>
        <v>0</v>
      </c>
      <c r="U306" s="190">
        <f t="shared" ref="U306" si="1252">SUM(Q306:Q306)*M305</f>
        <v>0</v>
      </c>
      <c r="V306" s="200">
        <f t="shared" ref="V306" si="1253">SUM(R306:R306)*M305</f>
        <v>0</v>
      </c>
      <c r="W306" s="204">
        <f t="shared" si="1000"/>
        <v>0</v>
      </c>
      <c r="X306" s="320"/>
      <c r="Y306" s="323"/>
      <c r="Z306" s="323"/>
      <c r="AA306" s="323"/>
      <c r="AB306" s="326"/>
      <c r="AC306" s="638"/>
      <c r="AD306" s="276"/>
      <c r="AE306" s="256"/>
      <c r="AF306" s="272"/>
      <c r="AG306" s="264"/>
      <c r="AH306" s="270"/>
      <c r="AI306" s="990"/>
      <c r="AJ306" s="21"/>
      <c r="AK306" s="61"/>
      <c r="AL306" s="61"/>
      <c r="AM306" s="61"/>
      <c r="AN306" s="61"/>
      <c r="AO306" s="22"/>
      <c r="AP306" s="55"/>
    </row>
    <row r="307" spans="1:42" ht="40" customHeight="1" thickBot="1" x14ac:dyDescent="0.25">
      <c r="A307" s="994"/>
      <c r="B307" s="554"/>
      <c r="C307" s="281"/>
      <c r="D307" s="284"/>
      <c r="E307" s="287"/>
      <c r="F307" s="284"/>
      <c r="G307" s="293"/>
      <c r="H307" s="589"/>
      <c r="I307" s="295"/>
      <c r="J307" s="295"/>
      <c r="K307" s="383"/>
      <c r="L307" s="602" t="s">
        <v>374</v>
      </c>
      <c r="M307" s="648">
        <v>0.5</v>
      </c>
      <c r="N307" s="53" t="s">
        <v>43</v>
      </c>
      <c r="O307" s="110">
        <v>0</v>
      </c>
      <c r="P307" s="111">
        <v>0</v>
      </c>
      <c r="Q307" s="111">
        <v>0.5</v>
      </c>
      <c r="R307" s="175">
        <v>1</v>
      </c>
      <c r="S307" s="192">
        <f t="shared" ref="S307" si="1254">SUM(O307:O307)*M307</f>
        <v>0</v>
      </c>
      <c r="T307" s="193">
        <f t="shared" ref="T307" si="1255">SUM(P307:P307)*M307</f>
        <v>0</v>
      </c>
      <c r="U307" s="193">
        <f t="shared" ref="U307" si="1256">SUM(Q307:Q307)*M307</f>
        <v>0.25</v>
      </c>
      <c r="V307" s="201">
        <f t="shared" ref="V307" si="1257">SUM(R307:R307)*M307</f>
        <v>0.5</v>
      </c>
      <c r="W307" s="205">
        <f t="shared" ref="W307:W370" si="1258">MAX(S307:V307)</f>
        <v>0.5</v>
      </c>
      <c r="X307" s="320"/>
      <c r="Y307" s="323"/>
      <c r="Z307" s="323"/>
      <c r="AA307" s="323"/>
      <c r="AB307" s="326"/>
      <c r="AC307" s="638"/>
      <c r="AD307" s="275" t="s">
        <v>373</v>
      </c>
      <c r="AE307" s="255" t="str">
        <f t="shared" si="1185"/>
        <v>EQUILIBRADA</v>
      </c>
      <c r="AF307" s="272"/>
      <c r="AG307" s="264"/>
      <c r="AH307" s="270"/>
      <c r="AI307" s="990"/>
      <c r="AJ307" s="18"/>
      <c r="AK307" s="19"/>
      <c r="AL307" s="19"/>
      <c r="AM307" s="19"/>
      <c r="AN307" s="19"/>
      <c r="AO307" s="20"/>
      <c r="AP307" s="55"/>
    </row>
    <row r="308" spans="1:42" ht="40" customHeight="1" thickBot="1" x14ac:dyDescent="0.25">
      <c r="A308" s="994"/>
      <c r="B308" s="554"/>
      <c r="C308" s="282"/>
      <c r="D308" s="285"/>
      <c r="E308" s="288"/>
      <c r="F308" s="285"/>
      <c r="G308" s="377"/>
      <c r="H308" s="628"/>
      <c r="I308" s="381"/>
      <c r="J308" s="381"/>
      <c r="K308" s="384"/>
      <c r="L308" s="603"/>
      <c r="M308" s="649"/>
      <c r="N308" s="51" t="s">
        <v>49</v>
      </c>
      <c r="O308" s="84">
        <v>0</v>
      </c>
      <c r="P308" s="78">
        <v>0</v>
      </c>
      <c r="Q308" s="78">
        <v>0</v>
      </c>
      <c r="R308" s="176">
        <v>0</v>
      </c>
      <c r="S308" s="195">
        <f t="shared" ref="S308" si="1259">SUM(O308:O308)*M307</f>
        <v>0</v>
      </c>
      <c r="T308" s="196">
        <f t="shared" ref="T308" si="1260">SUM(P308:P308)*M307</f>
        <v>0</v>
      </c>
      <c r="U308" s="196">
        <f t="shared" ref="U308" si="1261">SUM(Q308:Q308)*M307</f>
        <v>0</v>
      </c>
      <c r="V308" s="202">
        <f t="shared" ref="V308" si="1262">SUM(R308:R308)*M307</f>
        <v>0</v>
      </c>
      <c r="W308" s="206">
        <f t="shared" si="1258"/>
        <v>0</v>
      </c>
      <c r="X308" s="321"/>
      <c r="Y308" s="324"/>
      <c r="Z308" s="324"/>
      <c r="AA308" s="324"/>
      <c r="AB308" s="327"/>
      <c r="AC308" s="638"/>
      <c r="AD308" s="276"/>
      <c r="AE308" s="256"/>
      <c r="AF308" s="272"/>
      <c r="AG308" s="265"/>
      <c r="AH308" s="270"/>
      <c r="AI308" s="990"/>
      <c r="AJ308" s="21"/>
      <c r="AK308" s="61"/>
      <c r="AL308" s="61"/>
      <c r="AM308" s="61"/>
      <c r="AN308" s="61"/>
      <c r="AO308" s="22"/>
      <c r="AP308" s="55"/>
    </row>
    <row r="309" spans="1:42" ht="40" customHeight="1" x14ac:dyDescent="0.2">
      <c r="A309" s="994"/>
      <c r="B309" s="554"/>
      <c r="C309" s="280">
        <v>20</v>
      </c>
      <c r="D309" s="283" t="s">
        <v>375</v>
      </c>
      <c r="E309" s="286">
        <v>23</v>
      </c>
      <c r="F309" s="283" t="s">
        <v>376</v>
      </c>
      <c r="G309" s="376" t="s">
        <v>377</v>
      </c>
      <c r="H309" s="588">
        <v>40</v>
      </c>
      <c r="I309" s="380" t="s">
        <v>378</v>
      </c>
      <c r="J309" s="380" t="s">
        <v>281</v>
      </c>
      <c r="K309" s="382">
        <v>0</v>
      </c>
      <c r="L309" s="645" t="s">
        <v>379</v>
      </c>
      <c r="M309" s="399">
        <v>0.7</v>
      </c>
      <c r="N309" s="53" t="s">
        <v>43</v>
      </c>
      <c r="O309" s="108">
        <v>0</v>
      </c>
      <c r="P309" s="106">
        <v>0.5</v>
      </c>
      <c r="Q309" s="106">
        <v>1</v>
      </c>
      <c r="R309" s="177">
        <v>1</v>
      </c>
      <c r="S309" s="186">
        <f t="shared" ref="S309" si="1263">SUM(O309:O309)*M309</f>
        <v>0</v>
      </c>
      <c r="T309" s="187">
        <f t="shared" ref="T309" si="1264">SUM(P309:P309)*M309</f>
        <v>0.35</v>
      </c>
      <c r="U309" s="187">
        <f t="shared" ref="U309" si="1265">SUM(Q309:Q309)*M309</f>
        <v>0.7</v>
      </c>
      <c r="V309" s="199">
        <f t="shared" ref="V309" si="1266">SUM(R309:R309)*M309</f>
        <v>0.7</v>
      </c>
      <c r="W309" s="203">
        <f t="shared" si="1258"/>
        <v>0.7</v>
      </c>
      <c r="X309" s="319">
        <f>+S306+S308</f>
        <v>0</v>
      </c>
      <c r="Y309" s="322">
        <f>+T306+T308</f>
        <v>0</v>
      </c>
      <c r="Z309" s="322">
        <f>+U306+U308</f>
        <v>0</v>
      </c>
      <c r="AA309" s="322">
        <f>+V306+V308</f>
        <v>0</v>
      </c>
      <c r="AB309" s="325">
        <f>+W306+W308</f>
        <v>0</v>
      </c>
      <c r="AC309" s="638"/>
      <c r="AD309" s="273" t="s">
        <v>333</v>
      </c>
      <c r="AE309" s="255" t="str">
        <f t="shared" si="1185"/>
        <v>EQUILIBRADA</v>
      </c>
      <c r="AF309" s="263" t="str">
        <f>IF(COUNTIF(AE311:AE312,"PARA MEJORAR")&gt;=1,"PARA MEJORAR","BIEN")</f>
        <v>BIEN</v>
      </c>
      <c r="AG309" s="263" t="str">
        <f>IF(COUNTIF(AF307:AF322,"PARA MEJORAR")&gt;=1,"PARA MEJORAR","BIEN")</f>
        <v>PARA MEJORAR</v>
      </c>
      <c r="AH309" s="270"/>
      <c r="AI309" s="990"/>
      <c r="AJ309" s="21"/>
      <c r="AK309" s="61"/>
      <c r="AL309" s="61"/>
      <c r="AM309" s="61"/>
      <c r="AN309" s="61"/>
      <c r="AO309" s="22"/>
      <c r="AP309" s="55"/>
    </row>
    <row r="310" spans="1:42" ht="40" customHeight="1" thickBot="1" x14ac:dyDescent="0.25">
      <c r="A310" s="994"/>
      <c r="B310" s="554"/>
      <c r="C310" s="281"/>
      <c r="D310" s="284"/>
      <c r="E310" s="287"/>
      <c r="F310" s="284"/>
      <c r="G310" s="293"/>
      <c r="H310" s="589"/>
      <c r="I310" s="295"/>
      <c r="J310" s="295"/>
      <c r="K310" s="383"/>
      <c r="L310" s="646"/>
      <c r="M310" s="400"/>
      <c r="N310" s="51" t="s">
        <v>49</v>
      </c>
      <c r="O310" s="79">
        <v>0</v>
      </c>
      <c r="P310" s="76">
        <v>0</v>
      </c>
      <c r="Q310" s="76">
        <v>0</v>
      </c>
      <c r="R310" s="174">
        <v>0</v>
      </c>
      <c r="S310" s="189">
        <f t="shared" ref="S310" si="1267">SUM(O310:O310)*M309</f>
        <v>0</v>
      </c>
      <c r="T310" s="190">
        <f t="shared" ref="T310" si="1268">SUM(P310:P310)*M309</f>
        <v>0</v>
      </c>
      <c r="U310" s="190">
        <f t="shared" ref="U310" si="1269">SUM(Q310:Q310)*M309</f>
        <v>0</v>
      </c>
      <c r="V310" s="200">
        <f t="shared" ref="V310" si="1270">SUM(R310:R310)*M309</f>
        <v>0</v>
      </c>
      <c r="W310" s="204">
        <f t="shared" si="1258"/>
        <v>0</v>
      </c>
      <c r="X310" s="320"/>
      <c r="Y310" s="323"/>
      <c r="Z310" s="323"/>
      <c r="AA310" s="323"/>
      <c r="AB310" s="326"/>
      <c r="AC310" s="638"/>
      <c r="AD310" s="274"/>
      <c r="AE310" s="256"/>
      <c r="AF310" s="264"/>
      <c r="AG310" s="264"/>
      <c r="AH310" s="270"/>
      <c r="AI310" s="990"/>
      <c r="AJ310" s="21"/>
      <c r="AK310" s="61"/>
      <c r="AL310" s="61"/>
      <c r="AM310" s="61"/>
      <c r="AN310" s="61"/>
      <c r="AO310" s="22"/>
      <c r="AP310" s="55"/>
    </row>
    <row r="311" spans="1:42" ht="40" customHeight="1" x14ac:dyDescent="0.2">
      <c r="A311" s="994"/>
      <c r="B311" s="554"/>
      <c r="C311" s="281"/>
      <c r="D311" s="284"/>
      <c r="E311" s="287"/>
      <c r="F311" s="284"/>
      <c r="G311" s="293"/>
      <c r="H311" s="589"/>
      <c r="I311" s="295"/>
      <c r="J311" s="295"/>
      <c r="K311" s="383"/>
      <c r="L311" s="602" t="s">
        <v>380</v>
      </c>
      <c r="M311" s="329">
        <v>0.3</v>
      </c>
      <c r="N311" s="53" t="s">
        <v>43</v>
      </c>
      <c r="O311" s="110">
        <v>0</v>
      </c>
      <c r="P311" s="111">
        <v>0</v>
      </c>
      <c r="Q311" s="111">
        <v>0</v>
      </c>
      <c r="R311" s="175">
        <v>1</v>
      </c>
      <c r="S311" s="192">
        <f t="shared" ref="S311" si="1271">SUM(O311:O311)*M311</f>
        <v>0</v>
      </c>
      <c r="T311" s="193">
        <f t="shared" ref="T311" si="1272">SUM(P311:P311)*M311</f>
        <v>0</v>
      </c>
      <c r="U311" s="193">
        <f t="shared" ref="U311" si="1273">SUM(Q311:Q311)*M311</f>
        <v>0</v>
      </c>
      <c r="V311" s="201">
        <f t="shared" ref="V311" si="1274">SUM(R311:R311)*M311</f>
        <v>0.3</v>
      </c>
      <c r="W311" s="205">
        <f t="shared" si="1258"/>
        <v>0.3</v>
      </c>
      <c r="X311" s="320"/>
      <c r="Y311" s="323"/>
      <c r="Z311" s="323"/>
      <c r="AA311" s="323"/>
      <c r="AB311" s="326"/>
      <c r="AC311" s="638"/>
      <c r="AD311" s="275" t="s">
        <v>333</v>
      </c>
      <c r="AE311" s="255" t="str">
        <f t="shared" si="1185"/>
        <v>EQUILIBRADA</v>
      </c>
      <c r="AF311" s="264"/>
      <c r="AG311" s="264"/>
      <c r="AH311" s="270"/>
      <c r="AI311" s="990"/>
      <c r="AJ311" s="18"/>
      <c r="AK311" s="19"/>
      <c r="AL311" s="19"/>
      <c r="AM311" s="19"/>
      <c r="AN311" s="19"/>
      <c r="AO311" s="20"/>
      <c r="AP311" s="55"/>
    </row>
    <row r="312" spans="1:42" ht="40" customHeight="1" thickBot="1" x14ac:dyDescent="0.25">
      <c r="A312" s="994"/>
      <c r="B312" s="554"/>
      <c r="C312" s="281"/>
      <c r="D312" s="284"/>
      <c r="E312" s="287"/>
      <c r="F312" s="284"/>
      <c r="G312" s="377"/>
      <c r="H312" s="628"/>
      <c r="I312" s="381"/>
      <c r="J312" s="381"/>
      <c r="K312" s="384"/>
      <c r="L312" s="603"/>
      <c r="M312" s="375"/>
      <c r="N312" s="51" t="s">
        <v>49</v>
      </c>
      <c r="O312" s="96">
        <v>0</v>
      </c>
      <c r="P312" s="92">
        <v>0</v>
      </c>
      <c r="Q312" s="92">
        <v>0</v>
      </c>
      <c r="R312" s="178">
        <v>0</v>
      </c>
      <c r="S312" s="195">
        <f t="shared" ref="S312" si="1275">SUM(O312:O312)*M311</f>
        <v>0</v>
      </c>
      <c r="T312" s="196">
        <f t="shared" ref="T312" si="1276">SUM(P312:P312)*M311</f>
        <v>0</v>
      </c>
      <c r="U312" s="196">
        <f t="shared" ref="U312" si="1277">SUM(Q312:Q312)*M311</f>
        <v>0</v>
      </c>
      <c r="V312" s="202">
        <f t="shared" ref="V312" si="1278">SUM(R312:R312)*M311</f>
        <v>0</v>
      </c>
      <c r="W312" s="206">
        <f t="shared" si="1258"/>
        <v>0</v>
      </c>
      <c r="X312" s="321"/>
      <c r="Y312" s="324"/>
      <c r="Z312" s="324"/>
      <c r="AA312" s="324"/>
      <c r="AB312" s="327"/>
      <c r="AC312" s="638"/>
      <c r="AD312" s="276"/>
      <c r="AE312" s="256"/>
      <c r="AF312" s="264"/>
      <c r="AG312" s="264"/>
      <c r="AH312" s="270"/>
      <c r="AI312" s="990"/>
      <c r="AJ312" s="21"/>
      <c r="AK312" s="61"/>
      <c r="AL312" s="61"/>
      <c r="AM312" s="61"/>
      <c r="AN312" s="61"/>
      <c r="AO312" s="22"/>
      <c r="AP312" s="55"/>
    </row>
    <row r="313" spans="1:42" ht="40" customHeight="1" x14ac:dyDescent="0.2">
      <c r="A313" s="994"/>
      <c r="B313" s="554"/>
      <c r="C313" s="281"/>
      <c r="D313" s="284"/>
      <c r="E313" s="287"/>
      <c r="F313" s="284"/>
      <c r="G313" s="376" t="s">
        <v>381</v>
      </c>
      <c r="H313" s="632">
        <v>41</v>
      </c>
      <c r="I313" s="310" t="s">
        <v>382</v>
      </c>
      <c r="J313" s="310" t="s">
        <v>281</v>
      </c>
      <c r="K313" s="382">
        <v>0</v>
      </c>
      <c r="L313" s="982" t="s">
        <v>383</v>
      </c>
      <c r="M313" s="399">
        <v>1</v>
      </c>
      <c r="N313" s="53" t="s">
        <v>43</v>
      </c>
      <c r="O313" s="109">
        <v>0.1</v>
      </c>
      <c r="P313" s="102">
        <v>0.3</v>
      </c>
      <c r="Q313" s="102">
        <v>0.6</v>
      </c>
      <c r="R313" s="173">
        <v>1</v>
      </c>
      <c r="S313" s="186">
        <f t="shared" ref="S313" si="1279">SUM(O313:O313)*M313</f>
        <v>0.1</v>
      </c>
      <c r="T313" s="187">
        <f t="shared" ref="T313" si="1280">SUM(P313:P313)*M313</f>
        <v>0.3</v>
      </c>
      <c r="U313" s="187">
        <f t="shared" ref="U313" si="1281">SUM(Q313:Q313)*M313</f>
        <v>0.6</v>
      </c>
      <c r="V313" s="199">
        <f t="shared" ref="V313" si="1282">SUM(R313:R313)*M313</f>
        <v>1</v>
      </c>
      <c r="W313" s="203">
        <f t="shared" si="1258"/>
        <v>1</v>
      </c>
      <c r="X313" s="319">
        <f>+S310</f>
        <v>0</v>
      </c>
      <c r="Y313" s="322">
        <f>+T310</f>
        <v>0</v>
      </c>
      <c r="Z313" s="322">
        <f>+U310</f>
        <v>0</v>
      </c>
      <c r="AA313" s="322">
        <f>+V310</f>
        <v>0</v>
      </c>
      <c r="AB313" s="325">
        <f>+W310</f>
        <v>0</v>
      </c>
      <c r="AC313" s="638"/>
      <c r="AD313" s="273" t="s">
        <v>384</v>
      </c>
      <c r="AE313" s="255" t="str">
        <f t="shared" si="1185"/>
        <v>PARA MEJORAR</v>
      </c>
      <c r="AF313" s="263" t="str">
        <f>IF(COUNTIF(AE313:AE316,"PARA MEJORAR")&gt;=1,"PARA MEJORAR","BIEN")</f>
        <v>PARA MEJORAR</v>
      </c>
      <c r="AG313" s="264"/>
      <c r="AH313" s="270"/>
      <c r="AI313" s="990"/>
      <c r="AJ313" s="21"/>
      <c r="AK313" s="61"/>
      <c r="AL313" s="61"/>
      <c r="AM313" s="61"/>
      <c r="AN313" s="61"/>
      <c r="AO313" s="22"/>
      <c r="AP313" s="55"/>
    </row>
    <row r="314" spans="1:42" ht="40" customHeight="1" thickBot="1" x14ac:dyDescent="0.25">
      <c r="A314" s="994"/>
      <c r="B314" s="554"/>
      <c r="C314" s="281"/>
      <c r="D314" s="284"/>
      <c r="E314" s="287"/>
      <c r="F314" s="285"/>
      <c r="G314" s="377"/>
      <c r="H314" s="581"/>
      <c r="I314" s="312"/>
      <c r="J314" s="312"/>
      <c r="K314" s="384"/>
      <c r="L314" s="984"/>
      <c r="M314" s="375"/>
      <c r="N314" s="51" t="s">
        <v>49</v>
      </c>
      <c r="O314" s="84">
        <v>0</v>
      </c>
      <c r="P314" s="78">
        <v>0</v>
      </c>
      <c r="Q314" s="78">
        <v>0</v>
      </c>
      <c r="R314" s="176">
        <v>0</v>
      </c>
      <c r="S314" s="195">
        <f t="shared" ref="S314" si="1283">SUM(O314:O314)*M313</f>
        <v>0</v>
      </c>
      <c r="T314" s="196">
        <f t="shared" ref="T314" si="1284">SUM(P314:P314)*M313</f>
        <v>0</v>
      </c>
      <c r="U314" s="196">
        <f t="shared" ref="U314" si="1285">SUM(Q314:Q314)*M313</f>
        <v>0</v>
      </c>
      <c r="V314" s="202">
        <f t="shared" ref="V314" si="1286">SUM(R314:R314)*M313</f>
        <v>0</v>
      </c>
      <c r="W314" s="206">
        <f t="shared" si="1258"/>
        <v>0</v>
      </c>
      <c r="X314" s="321"/>
      <c r="Y314" s="324"/>
      <c r="Z314" s="324"/>
      <c r="AA314" s="324"/>
      <c r="AB314" s="327"/>
      <c r="AC314" s="638"/>
      <c r="AD314" s="279"/>
      <c r="AE314" s="256"/>
      <c r="AF314" s="264"/>
      <c r="AG314" s="264"/>
      <c r="AH314" s="270"/>
      <c r="AI314" s="990"/>
      <c r="AJ314" s="21"/>
      <c r="AK314" s="61"/>
      <c r="AL314" s="61"/>
      <c r="AM314" s="61"/>
      <c r="AN314" s="61"/>
      <c r="AO314" s="22"/>
      <c r="AP314" s="55"/>
    </row>
    <row r="315" spans="1:42" ht="40" customHeight="1" thickBot="1" x14ac:dyDescent="0.25">
      <c r="A315" s="994"/>
      <c r="B315" s="554"/>
      <c r="C315" s="281"/>
      <c r="D315" s="284"/>
      <c r="E315" s="286">
        <v>24</v>
      </c>
      <c r="F315" s="283" t="s">
        <v>385</v>
      </c>
      <c r="G315" s="376" t="s">
        <v>386</v>
      </c>
      <c r="H315" s="588">
        <v>42</v>
      </c>
      <c r="I315" s="380" t="s">
        <v>387</v>
      </c>
      <c r="J315" s="380" t="s">
        <v>281</v>
      </c>
      <c r="K315" s="382">
        <v>0</v>
      </c>
      <c r="L315" s="982" t="s">
        <v>388</v>
      </c>
      <c r="M315" s="399">
        <v>0.5</v>
      </c>
      <c r="N315" s="53" t="s">
        <v>43</v>
      </c>
      <c r="O315" s="109">
        <v>0</v>
      </c>
      <c r="P315" s="102">
        <v>0.1</v>
      </c>
      <c r="Q315" s="102">
        <v>0.5</v>
      </c>
      <c r="R315" s="173">
        <v>1</v>
      </c>
      <c r="S315" s="186">
        <f t="shared" ref="S315" si="1287">SUM(O315:O315)*M315</f>
        <v>0</v>
      </c>
      <c r="T315" s="187">
        <f t="shared" ref="T315" si="1288">SUM(P315:P315)*M315</f>
        <v>0.05</v>
      </c>
      <c r="U315" s="187">
        <f t="shared" ref="U315" si="1289">SUM(Q315:Q315)*M315</f>
        <v>0.25</v>
      </c>
      <c r="V315" s="199">
        <f t="shared" ref="V315" si="1290">SUM(R315:R315)*M315</f>
        <v>0.5</v>
      </c>
      <c r="W315" s="203">
        <f t="shared" si="1258"/>
        <v>0.5</v>
      </c>
      <c r="X315" s="319">
        <f>+S312+S314</f>
        <v>0</v>
      </c>
      <c r="Y315" s="322">
        <f>+T312+T314</f>
        <v>0</v>
      </c>
      <c r="Z315" s="322">
        <f>+U312+U314</f>
        <v>0</v>
      </c>
      <c r="AA315" s="322">
        <f>+V312+V314</f>
        <v>0</v>
      </c>
      <c r="AB315" s="325">
        <f>+W312+W314</f>
        <v>0</v>
      </c>
      <c r="AC315" s="638"/>
      <c r="AD315" s="273" t="s">
        <v>389</v>
      </c>
      <c r="AE315" s="255" t="str">
        <f t="shared" si="1185"/>
        <v>EQUILIBRADA</v>
      </c>
      <c r="AF315" s="272" t="str">
        <f>IF(COUNTIF(AE317:AE320,"PARA MEJORAR")&gt;=1,"PARA MEJORAR","BIEN")</f>
        <v>PARA MEJORAR</v>
      </c>
      <c r="AG315" s="264"/>
      <c r="AH315" s="270"/>
      <c r="AI315" s="990"/>
      <c r="AJ315" s="21"/>
      <c r="AK315" s="61"/>
      <c r="AL315" s="61"/>
      <c r="AM315" s="61"/>
      <c r="AN315" s="61"/>
      <c r="AO315" s="22"/>
      <c r="AP315" s="55"/>
    </row>
    <row r="316" spans="1:42" ht="40" customHeight="1" thickBot="1" x14ac:dyDescent="0.25">
      <c r="A316" s="994"/>
      <c r="B316" s="554"/>
      <c r="C316" s="281"/>
      <c r="D316" s="284"/>
      <c r="E316" s="287"/>
      <c r="F316" s="284"/>
      <c r="G316" s="293"/>
      <c r="H316" s="589"/>
      <c r="I316" s="295"/>
      <c r="J316" s="295"/>
      <c r="K316" s="383"/>
      <c r="L316" s="983"/>
      <c r="M316" s="400"/>
      <c r="N316" s="51" t="s">
        <v>49</v>
      </c>
      <c r="O316" s="79">
        <v>0</v>
      </c>
      <c r="P316" s="76">
        <v>0</v>
      </c>
      <c r="Q316" s="76">
        <v>0</v>
      </c>
      <c r="R316" s="174">
        <v>0</v>
      </c>
      <c r="S316" s="189">
        <f t="shared" ref="S316" si="1291">SUM(O316:O316)*M315</f>
        <v>0</v>
      </c>
      <c r="T316" s="190">
        <f t="shared" ref="T316" si="1292">SUM(P316:P316)*M315</f>
        <v>0</v>
      </c>
      <c r="U316" s="190">
        <f t="shared" ref="U316" si="1293">SUM(Q316:Q316)*M315</f>
        <v>0</v>
      </c>
      <c r="V316" s="200">
        <f t="shared" ref="V316" si="1294">SUM(R316:R316)*M315</f>
        <v>0</v>
      </c>
      <c r="W316" s="204">
        <f t="shared" si="1258"/>
        <v>0</v>
      </c>
      <c r="X316" s="320"/>
      <c r="Y316" s="323"/>
      <c r="Z316" s="323"/>
      <c r="AA316" s="323"/>
      <c r="AB316" s="326"/>
      <c r="AC316" s="638"/>
      <c r="AD316" s="279"/>
      <c r="AE316" s="256"/>
      <c r="AF316" s="272"/>
      <c r="AG316" s="264"/>
      <c r="AH316" s="270"/>
      <c r="AI316" s="990"/>
      <c r="AJ316" s="21"/>
      <c r="AK316" s="61"/>
      <c r="AL316" s="61"/>
      <c r="AM316" s="61"/>
      <c r="AN316" s="61"/>
      <c r="AO316" s="22"/>
      <c r="AP316" s="55"/>
    </row>
    <row r="317" spans="1:42" ht="40" customHeight="1" thickBot="1" x14ac:dyDescent="0.25">
      <c r="A317" s="994"/>
      <c r="B317" s="554"/>
      <c r="C317" s="281"/>
      <c r="D317" s="284"/>
      <c r="E317" s="287"/>
      <c r="F317" s="284"/>
      <c r="G317" s="293"/>
      <c r="H317" s="589"/>
      <c r="I317" s="295"/>
      <c r="J317" s="295"/>
      <c r="K317" s="383"/>
      <c r="L317" s="602" t="s">
        <v>390</v>
      </c>
      <c r="M317" s="329">
        <v>0.5</v>
      </c>
      <c r="N317" s="53" t="s">
        <v>43</v>
      </c>
      <c r="O317" s="110">
        <v>0.3</v>
      </c>
      <c r="P317" s="111">
        <v>0.6</v>
      </c>
      <c r="Q317" s="111">
        <v>0.8</v>
      </c>
      <c r="R317" s="175">
        <v>1</v>
      </c>
      <c r="S317" s="192">
        <f t="shared" ref="S317" si="1295">SUM(O317:O317)*M317</f>
        <v>0.15</v>
      </c>
      <c r="T317" s="193">
        <f t="shared" ref="T317" si="1296">SUM(P317:P317)*M317</f>
        <v>0.3</v>
      </c>
      <c r="U317" s="193">
        <f t="shared" ref="U317" si="1297">SUM(Q317:Q317)*M317</f>
        <v>0.4</v>
      </c>
      <c r="V317" s="201">
        <f t="shared" ref="V317" si="1298">SUM(R317:R317)*M317</f>
        <v>0.5</v>
      </c>
      <c r="W317" s="205">
        <f t="shared" si="1258"/>
        <v>0.5</v>
      </c>
      <c r="X317" s="320"/>
      <c r="Y317" s="323"/>
      <c r="Z317" s="323"/>
      <c r="AA317" s="323"/>
      <c r="AB317" s="326"/>
      <c r="AC317" s="638"/>
      <c r="AD317" s="279" t="s">
        <v>391</v>
      </c>
      <c r="AE317" s="255" t="str">
        <f t="shared" si="1185"/>
        <v>PARA MEJORAR</v>
      </c>
      <c r="AF317" s="272"/>
      <c r="AG317" s="264"/>
      <c r="AH317" s="270"/>
      <c r="AI317" s="990"/>
      <c r="AJ317" s="18"/>
      <c r="AK317" s="19"/>
      <c r="AL317" s="19"/>
      <c r="AM317" s="19"/>
      <c r="AN317" s="19"/>
      <c r="AO317" s="20"/>
      <c r="AP317" s="55"/>
    </row>
    <row r="318" spans="1:42" ht="40" customHeight="1" thickBot="1" x14ac:dyDescent="0.25">
      <c r="A318" s="994"/>
      <c r="B318" s="554"/>
      <c r="C318" s="281"/>
      <c r="D318" s="284"/>
      <c r="E318" s="287"/>
      <c r="F318" s="284"/>
      <c r="G318" s="293"/>
      <c r="H318" s="628"/>
      <c r="I318" s="381"/>
      <c r="J318" s="381"/>
      <c r="K318" s="384"/>
      <c r="L318" s="633"/>
      <c r="M318" s="298"/>
      <c r="N318" s="51" t="s">
        <v>49</v>
      </c>
      <c r="O318" s="84">
        <v>0</v>
      </c>
      <c r="P318" s="78">
        <v>0</v>
      </c>
      <c r="Q318" s="78">
        <v>0</v>
      </c>
      <c r="R318" s="176">
        <v>0</v>
      </c>
      <c r="S318" s="195">
        <f t="shared" ref="S318" si="1299">SUM(O318:O318)*M317</f>
        <v>0</v>
      </c>
      <c r="T318" s="196">
        <f t="shared" ref="T318" si="1300">SUM(P318:P318)*M317</f>
        <v>0</v>
      </c>
      <c r="U318" s="196">
        <f t="shared" ref="U318" si="1301">SUM(Q318:Q318)*M317</f>
        <v>0</v>
      </c>
      <c r="V318" s="202">
        <f t="shared" ref="V318" si="1302">SUM(R318:R318)*M317</f>
        <v>0</v>
      </c>
      <c r="W318" s="206">
        <f t="shared" si="1258"/>
        <v>0</v>
      </c>
      <c r="X318" s="321"/>
      <c r="Y318" s="324"/>
      <c r="Z318" s="324"/>
      <c r="AA318" s="324"/>
      <c r="AB318" s="327"/>
      <c r="AC318" s="638"/>
      <c r="AD318" s="276"/>
      <c r="AE318" s="256"/>
      <c r="AF318" s="272"/>
      <c r="AG318" s="264"/>
      <c r="AH318" s="270"/>
      <c r="AI318" s="990"/>
      <c r="AJ318" s="21"/>
      <c r="AK318" s="61"/>
      <c r="AL318" s="61"/>
      <c r="AM318" s="61"/>
      <c r="AN318" s="61"/>
      <c r="AO318" s="22"/>
      <c r="AP318" s="55"/>
    </row>
    <row r="319" spans="1:42" ht="40" customHeight="1" x14ac:dyDescent="0.2">
      <c r="A319" s="994"/>
      <c r="B319" s="554"/>
      <c r="C319" s="281"/>
      <c r="D319" s="284"/>
      <c r="E319" s="287"/>
      <c r="F319" s="284"/>
      <c r="G319" s="376" t="s">
        <v>392</v>
      </c>
      <c r="H319" s="378">
        <v>43</v>
      </c>
      <c r="I319" s="380" t="s">
        <v>393</v>
      </c>
      <c r="J319" s="380" t="s">
        <v>281</v>
      </c>
      <c r="K319" s="382">
        <v>0</v>
      </c>
      <c r="L319" s="303" t="s">
        <v>394</v>
      </c>
      <c r="M319" s="399">
        <v>0.2</v>
      </c>
      <c r="N319" s="53" t="s">
        <v>43</v>
      </c>
      <c r="O319" s="109">
        <v>0.25</v>
      </c>
      <c r="P319" s="102">
        <v>0.5</v>
      </c>
      <c r="Q319" s="102">
        <v>0.75</v>
      </c>
      <c r="R319" s="177">
        <v>1</v>
      </c>
      <c r="S319" s="186">
        <f t="shared" ref="S319" si="1303">SUM(O319:O319)*M319</f>
        <v>0.05</v>
      </c>
      <c r="T319" s="187">
        <f t="shared" ref="T319" si="1304">SUM(P319:P319)*M319</f>
        <v>0.1</v>
      </c>
      <c r="U319" s="187">
        <f t="shared" ref="U319" si="1305">SUM(Q319:Q319)*M319</f>
        <v>0.15000000000000002</v>
      </c>
      <c r="V319" s="199">
        <f t="shared" ref="V319" si="1306">SUM(R319:R319)*M319</f>
        <v>0.2</v>
      </c>
      <c r="W319" s="203">
        <f t="shared" si="1258"/>
        <v>0.2</v>
      </c>
      <c r="X319" s="319">
        <f>+S316+S318</f>
        <v>0</v>
      </c>
      <c r="Y319" s="322">
        <f>+T316+T318</f>
        <v>0</v>
      </c>
      <c r="Z319" s="322">
        <f>+U316+U318</f>
        <v>0</v>
      </c>
      <c r="AA319" s="322">
        <f>+V316+V318</f>
        <v>0</v>
      </c>
      <c r="AB319" s="325">
        <f>+W316+W318</f>
        <v>0</v>
      </c>
      <c r="AC319" s="638"/>
      <c r="AD319" s="273" t="s">
        <v>391</v>
      </c>
      <c r="AE319" s="255" t="str">
        <f t="shared" si="1185"/>
        <v>PARA MEJORAR</v>
      </c>
      <c r="AF319" s="263" t="str">
        <f>IF(COUNTIF(AE319:AE322,"PARA MEJORAR")&gt;=1,"PARA MEJORAR","BIEN")</f>
        <v>PARA MEJORAR</v>
      </c>
      <c r="AG319" s="264"/>
      <c r="AH319" s="270"/>
      <c r="AI319" s="990"/>
      <c r="AJ319" s="21"/>
      <c r="AK319" s="61"/>
      <c r="AL319" s="61"/>
      <c r="AM319" s="61"/>
      <c r="AN319" s="61"/>
      <c r="AO319" s="22"/>
      <c r="AP319" s="55"/>
    </row>
    <row r="320" spans="1:42" ht="40" customHeight="1" thickBot="1" x14ac:dyDescent="0.25">
      <c r="A320" s="994"/>
      <c r="B320" s="554"/>
      <c r="C320" s="281"/>
      <c r="D320" s="284"/>
      <c r="E320" s="287"/>
      <c r="F320" s="284"/>
      <c r="G320" s="293"/>
      <c r="H320" s="294"/>
      <c r="I320" s="295"/>
      <c r="J320" s="295"/>
      <c r="K320" s="383"/>
      <c r="L320" s="304"/>
      <c r="M320" s="400"/>
      <c r="N320" s="51" t="s">
        <v>49</v>
      </c>
      <c r="O320" s="79">
        <v>0</v>
      </c>
      <c r="P320" s="76">
        <v>0</v>
      </c>
      <c r="Q320" s="76">
        <v>0</v>
      </c>
      <c r="R320" s="174">
        <v>0</v>
      </c>
      <c r="S320" s="189">
        <f t="shared" ref="S320" si="1307">SUM(O320:O320)*M319</f>
        <v>0</v>
      </c>
      <c r="T320" s="190">
        <f t="shared" ref="T320" si="1308">SUM(P320:P320)*M319</f>
        <v>0</v>
      </c>
      <c r="U320" s="190">
        <f t="shared" ref="U320" si="1309">SUM(Q320:Q320)*M319</f>
        <v>0</v>
      </c>
      <c r="V320" s="200">
        <f t="shared" ref="V320" si="1310">SUM(R320:R320)*M319</f>
        <v>0</v>
      </c>
      <c r="W320" s="204">
        <f t="shared" si="1258"/>
        <v>0</v>
      </c>
      <c r="X320" s="320"/>
      <c r="Y320" s="323"/>
      <c r="Z320" s="323"/>
      <c r="AA320" s="323"/>
      <c r="AB320" s="326"/>
      <c r="AC320" s="638"/>
      <c r="AD320" s="274"/>
      <c r="AE320" s="256"/>
      <c r="AF320" s="264"/>
      <c r="AG320" s="264"/>
      <c r="AH320" s="270"/>
      <c r="AI320" s="990"/>
      <c r="AJ320" s="21"/>
      <c r="AK320" s="61"/>
      <c r="AL320" s="61"/>
      <c r="AM320" s="61"/>
      <c r="AN320" s="61"/>
      <c r="AO320" s="22"/>
      <c r="AP320" s="55"/>
    </row>
    <row r="321" spans="1:42" ht="40" customHeight="1" x14ac:dyDescent="0.2">
      <c r="A321" s="994"/>
      <c r="B321" s="554"/>
      <c r="C321" s="281"/>
      <c r="D321" s="284"/>
      <c r="E321" s="287"/>
      <c r="F321" s="284"/>
      <c r="G321" s="293"/>
      <c r="H321" s="294"/>
      <c r="I321" s="295"/>
      <c r="J321" s="295"/>
      <c r="K321" s="383"/>
      <c r="L321" s="304" t="s">
        <v>395</v>
      </c>
      <c r="M321" s="329">
        <v>0.8</v>
      </c>
      <c r="N321" s="53" t="s">
        <v>43</v>
      </c>
      <c r="O321" s="110">
        <v>0.25</v>
      </c>
      <c r="P321" s="111">
        <v>0.5</v>
      </c>
      <c r="Q321" s="111">
        <v>0.75</v>
      </c>
      <c r="R321" s="175">
        <v>1</v>
      </c>
      <c r="S321" s="192">
        <f t="shared" ref="S321" si="1311">SUM(O321:O321)*M321</f>
        <v>0.2</v>
      </c>
      <c r="T321" s="193">
        <f t="shared" ref="T321" si="1312">SUM(P321:P321)*M321</f>
        <v>0.4</v>
      </c>
      <c r="U321" s="193">
        <f t="shared" ref="U321" si="1313">SUM(Q321:Q321)*M321</f>
        <v>0.60000000000000009</v>
      </c>
      <c r="V321" s="201">
        <f t="shared" ref="V321" si="1314">SUM(R321:R321)*M321</f>
        <v>0.8</v>
      </c>
      <c r="W321" s="205">
        <f t="shared" si="1258"/>
        <v>0.8</v>
      </c>
      <c r="X321" s="320"/>
      <c r="Y321" s="323"/>
      <c r="Z321" s="323"/>
      <c r="AA321" s="323"/>
      <c r="AB321" s="326"/>
      <c r="AC321" s="638"/>
      <c r="AD321" s="273" t="s">
        <v>391</v>
      </c>
      <c r="AE321" s="255" t="str">
        <f t="shared" si="1185"/>
        <v>PARA MEJORAR</v>
      </c>
      <c r="AF321" s="264"/>
      <c r="AG321" s="264"/>
      <c r="AH321" s="270"/>
      <c r="AI321" s="990"/>
      <c r="AJ321" s="18"/>
      <c r="AK321" s="19"/>
      <c r="AL321" s="19"/>
      <c r="AM321" s="19"/>
      <c r="AN321" s="19"/>
      <c r="AO321" s="20"/>
      <c r="AP321" s="55"/>
    </row>
    <row r="322" spans="1:42" ht="40" customHeight="1" thickBot="1" x14ac:dyDescent="0.25">
      <c r="A322" s="994"/>
      <c r="B322" s="554"/>
      <c r="C322" s="282"/>
      <c r="D322" s="284"/>
      <c r="E322" s="288"/>
      <c r="F322" s="285"/>
      <c r="G322" s="293"/>
      <c r="H322" s="294"/>
      <c r="I322" s="295"/>
      <c r="J322" s="295"/>
      <c r="K322" s="383"/>
      <c r="L322" s="602"/>
      <c r="M322" s="298"/>
      <c r="N322" s="51" t="s">
        <v>49</v>
      </c>
      <c r="O322" s="84">
        <v>0</v>
      </c>
      <c r="P322" s="78">
        <v>0</v>
      </c>
      <c r="Q322" s="78">
        <v>0</v>
      </c>
      <c r="R322" s="176">
        <v>0</v>
      </c>
      <c r="S322" s="195">
        <f t="shared" ref="S322" si="1315">SUM(O322:O322)*M321</f>
        <v>0</v>
      </c>
      <c r="T322" s="196">
        <f t="shared" ref="T322" si="1316">SUM(P322:P322)*M321</f>
        <v>0</v>
      </c>
      <c r="U322" s="196">
        <f t="shared" ref="U322" si="1317">SUM(Q322:Q322)*M321</f>
        <v>0</v>
      </c>
      <c r="V322" s="202">
        <f t="shared" ref="V322" si="1318">SUM(R322:R322)*M321</f>
        <v>0</v>
      </c>
      <c r="W322" s="206">
        <f t="shared" si="1258"/>
        <v>0</v>
      </c>
      <c r="X322" s="321"/>
      <c r="Y322" s="324"/>
      <c r="Z322" s="324"/>
      <c r="AA322" s="324"/>
      <c r="AB322" s="327"/>
      <c r="AC322" s="638"/>
      <c r="AD322" s="274"/>
      <c r="AE322" s="256"/>
      <c r="AF322" s="265"/>
      <c r="AG322" s="265"/>
      <c r="AH322" s="270"/>
      <c r="AI322" s="990"/>
      <c r="AJ322" s="21"/>
      <c r="AK322" s="61"/>
      <c r="AL322" s="61"/>
      <c r="AM322" s="61"/>
      <c r="AN322" s="61"/>
      <c r="AO322" s="22"/>
      <c r="AP322" s="55"/>
    </row>
    <row r="323" spans="1:42" ht="40" customHeight="1" thickBot="1" x14ac:dyDescent="0.25">
      <c r="A323" s="994"/>
      <c r="B323" s="554"/>
      <c r="C323" s="625">
        <v>21</v>
      </c>
      <c r="D323" s="283" t="s">
        <v>396</v>
      </c>
      <c r="E323" s="286">
        <v>25</v>
      </c>
      <c r="F323" s="283" t="s">
        <v>397</v>
      </c>
      <c r="G323" s="376" t="s">
        <v>398</v>
      </c>
      <c r="H323" s="378">
        <v>44</v>
      </c>
      <c r="I323" s="380" t="s">
        <v>387</v>
      </c>
      <c r="J323" s="380" t="s">
        <v>281</v>
      </c>
      <c r="K323" s="382">
        <v>0</v>
      </c>
      <c r="L323" s="303" t="s">
        <v>399</v>
      </c>
      <c r="M323" s="399">
        <v>0.35</v>
      </c>
      <c r="N323" s="53" t="s">
        <v>43</v>
      </c>
      <c r="O323" s="109">
        <v>0.1</v>
      </c>
      <c r="P323" s="102">
        <v>0.3</v>
      </c>
      <c r="Q323" s="106">
        <v>0.6</v>
      </c>
      <c r="R323" s="177">
        <v>1</v>
      </c>
      <c r="S323" s="186">
        <f t="shared" ref="S323" si="1319">SUM(O323:O323)*M323</f>
        <v>3.4999999999999996E-2</v>
      </c>
      <c r="T323" s="187">
        <f t="shared" ref="T323" si="1320">SUM(P323:P323)*M323</f>
        <v>0.105</v>
      </c>
      <c r="U323" s="187">
        <f t="shared" ref="U323" si="1321">SUM(Q323:Q323)*M323</f>
        <v>0.21</v>
      </c>
      <c r="V323" s="199">
        <f t="shared" ref="V323" si="1322">SUM(R323:R323)*M323</f>
        <v>0.35</v>
      </c>
      <c r="W323" s="203">
        <f t="shared" si="1258"/>
        <v>0.35</v>
      </c>
      <c r="X323" s="319">
        <f>+S320+S326+S328+S330+S322+S324</f>
        <v>0</v>
      </c>
      <c r="Y323" s="322">
        <f>+T320+T326+T328+T330+T322+T324</f>
        <v>0</v>
      </c>
      <c r="Z323" s="322">
        <f>+U320+U326+U328+U330+U322+U324</f>
        <v>0</v>
      </c>
      <c r="AA323" s="322">
        <f>+V320+V326+V328+V330+V322+V324</f>
        <v>0</v>
      </c>
      <c r="AB323" s="325">
        <f>+W320+W326+W328+W330+W322+W324</f>
        <v>0</v>
      </c>
      <c r="AC323" s="638"/>
      <c r="AD323" s="273" t="s">
        <v>400</v>
      </c>
      <c r="AE323" s="255" t="str">
        <f t="shared" si="1185"/>
        <v>PARA MEJORAR</v>
      </c>
      <c r="AF323" s="263" t="str">
        <f>IF(COUNTIF(AE323:AE334,"PARA MEJORAR")&gt;=1,"PARA MEJORAR","BIEN")</f>
        <v>PARA MEJORAR</v>
      </c>
      <c r="AG323" s="263" t="str">
        <f>IF(COUNTIF(AF323:AF334,"PARA MEJORAR")&gt;=1,"PARA MEJORAR","BIEN")</f>
        <v>PARA MEJORAR</v>
      </c>
      <c r="AH323" s="270"/>
      <c r="AI323" s="990"/>
      <c r="AJ323" s="21"/>
      <c r="AK323" s="61"/>
      <c r="AL323" s="61"/>
      <c r="AM323" s="61"/>
      <c r="AN323" s="61"/>
      <c r="AO323" s="22"/>
      <c r="AP323" s="55"/>
    </row>
    <row r="324" spans="1:42" ht="40" customHeight="1" thickBot="1" x14ac:dyDescent="0.25">
      <c r="A324" s="994"/>
      <c r="B324" s="554"/>
      <c r="C324" s="625"/>
      <c r="D324" s="284"/>
      <c r="E324" s="287"/>
      <c r="F324" s="284"/>
      <c r="G324" s="293"/>
      <c r="H324" s="294"/>
      <c r="I324" s="295"/>
      <c r="J324" s="295"/>
      <c r="K324" s="383"/>
      <c r="L324" s="304"/>
      <c r="M324" s="400"/>
      <c r="N324" s="51" t="s">
        <v>49</v>
      </c>
      <c r="O324" s="79">
        <v>0</v>
      </c>
      <c r="P324" s="76">
        <v>0</v>
      </c>
      <c r="Q324" s="76">
        <v>0</v>
      </c>
      <c r="R324" s="174">
        <v>0</v>
      </c>
      <c r="S324" s="189">
        <f t="shared" ref="S324" si="1323">SUM(O324:O324)*M323</f>
        <v>0</v>
      </c>
      <c r="T324" s="190">
        <f t="shared" ref="T324" si="1324">SUM(P324:P324)*M323</f>
        <v>0</v>
      </c>
      <c r="U324" s="190">
        <f t="shared" ref="U324" si="1325">SUM(Q324:Q324)*M323</f>
        <v>0</v>
      </c>
      <c r="V324" s="200">
        <f t="shared" ref="V324" si="1326">SUM(R324:R324)*M323</f>
        <v>0</v>
      </c>
      <c r="W324" s="204">
        <f t="shared" si="1258"/>
        <v>0</v>
      </c>
      <c r="X324" s="320"/>
      <c r="Y324" s="323"/>
      <c r="Z324" s="323"/>
      <c r="AA324" s="323"/>
      <c r="AB324" s="326"/>
      <c r="AC324" s="638"/>
      <c r="AD324" s="274"/>
      <c r="AE324" s="256"/>
      <c r="AF324" s="264"/>
      <c r="AG324" s="264"/>
      <c r="AH324" s="270"/>
      <c r="AI324" s="990"/>
      <c r="AJ324" s="21"/>
      <c r="AK324" s="61"/>
      <c r="AL324" s="61"/>
      <c r="AM324" s="61"/>
      <c r="AN324" s="61"/>
      <c r="AO324" s="22"/>
      <c r="AP324" s="55"/>
    </row>
    <row r="325" spans="1:42" ht="40" customHeight="1" thickBot="1" x14ac:dyDescent="0.25">
      <c r="A325" s="994"/>
      <c r="B325" s="554"/>
      <c r="C325" s="625"/>
      <c r="D325" s="284"/>
      <c r="E325" s="287"/>
      <c r="F325" s="284"/>
      <c r="G325" s="293"/>
      <c r="H325" s="294"/>
      <c r="I325" s="295"/>
      <c r="J325" s="295"/>
      <c r="K325" s="383"/>
      <c r="L325" s="633" t="s">
        <v>401</v>
      </c>
      <c r="M325" s="329">
        <v>0.25</v>
      </c>
      <c r="N325" s="53" t="s">
        <v>43</v>
      </c>
      <c r="O325" s="110">
        <v>0</v>
      </c>
      <c r="P325" s="111">
        <v>0.1</v>
      </c>
      <c r="Q325" s="111">
        <v>0.35</v>
      </c>
      <c r="R325" s="175">
        <v>1</v>
      </c>
      <c r="S325" s="192">
        <f t="shared" ref="S325" si="1327">SUM(O325:O325)*M325</f>
        <v>0</v>
      </c>
      <c r="T325" s="193">
        <f t="shared" ref="T325" si="1328">SUM(P325:P325)*M325</f>
        <v>2.5000000000000001E-2</v>
      </c>
      <c r="U325" s="193">
        <f t="shared" ref="U325" si="1329">SUM(Q325:Q325)*M325</f>
        <v>8.7499999999999994E-2</v>
      </c>
      <c r="V325" s="201">
        <f t="shared" ref="V325" si="1330">SUM(R325:R325)*M325</f>
        <v>0.25</v>
      </c>
      <c r="W325" s="205">
        <f t="shared" si="1258"/>
        <v>0.25</v>
      </c>
      <c r="X325" s="320"/>
      <c r="Y325" s="323"/>
      <c r="Z325" s="323"/>
      <c r="AA325" s="323"/>
      <c r="AB325" s="326"/>
      <c r="AC325" s="638"/>
      <c r="AD325" s="275" t="s">
        <v>402</v>
      </c>
      <c r="AE325" s="255" t="str">
        <f t="shared" si="1185"/>
        <v>EQUILIBRADA</v>
      </c>
      <c r="AF325" s="264"/>
      <c r="AG325" s="264"/>
      <c r="AH325" s="270"/>
      <c r="AI325" s="990"/>
      <c r="AJ325" s="21"/>
      <c r="AK325" s="61"/>
      <c r="AL325" s="61"/>
      <c r="AM325" s="61"/>
      <c r="AN325" s="61"/>
      <c r="AO325" s="22"/>
      <c r="AP325" s="55"/>
    </row>
    <row r="326" spans="1:42" ht="40" customHeight="1" thickBot="1" x14ac:dyDescent="0.25">
      <c r="A326" s="994"/>
      <c r="B326" s="554"/>
      <c r="C326" s="625"/>
      <c r="D326" s="284"/>
      <c r="E326" s="287"/>
      <c r="F326" s="284"/>
      <c r="G326" s="293"/>
      <c r="H326" s="294"/>
      <c r="I326" s="295"/>
      <c r="J326" s="295"/>
      <c r="K326" s="383"/>
      <c r="L326" s="633"/>
      <c r="M326" s="400"/>
      <c r="N326" s="51" t="s">
        <v>49</v>
      </c>
      <c r="O326" s="79">
        <v>0</v>
      </c>
      <c r="P326" s="76">
        <v>0</v>
      </c>
      <c r="Q326" s="76">
        <v>0</v>
      </c>
      <c r="R326" s="174">
        <v>0</v>
      </c>
      <c r="S326" s="189">
        <f t="shared" ref="S326" si="1331">SUM(O326:O326)*M325</f>
        <v>0</v>
      </c>
      <c r="T326" s="190">
        <f t="shared" ref="T326" si="1332">SUM(P326:P326)*M325</f>
        <v>0</v>
      </c>
      <c r="U326" s="190">
        <f t="shared" ref="U326" si="1333">SUM(Q326:Q326)*M325</f>
        <v>0</v>
      </c>
      <c r="V326" s="200">
        <f t="shared" ref="V326" si="1334">SUM(R326:R326)*M325</f>
        <v>0</v>
      </c>
      <c r="W326" s="204">
        <f t="shared" si="1258"/>
        <v>0</v>
      </c>
      <c r="X326" s="320"/>
      <c r="Y326" s="323"/>
      <c r="Z326" s="323"/>
      <c r="AA326" s="323"/>
      <c r="AB326" s="326"/>
      <c r="AC326" s="638"/>
      <c r="AD326" s="274"/>
      <c r="AE326" s="256"/>
      <c r="AF326" s="264"/>
      <c r="AG326" s="264"/>
      <c r="AH326" s="270"/>
      <c r="AI326" s="990"/>
      <c r="AJ326" s="21"/>
      <c r="AK326" s="61"/>
      <c r="AL326" s="61"/>
      <c r="AM326" s="61"/>
      <c r="AN326" s="61"/>
      <c r="AO326" s="22"/>
      <c r="AP326" s="55"/>
    </row>
    <row r="327" spans="1:42" ht="40" customHeight="1" thickBot="1" x14ac:dyDescent="0.25">
      <c r="A327" s="994"/>
      <c r="B327" s="554"/>
      <c r="C327" s="625"/>
      <c r="D327" s="284"/>
      <c r="E327" s="287"/>
      <c r="F327" s="284"/>
      <c r="G327" s="293"/>
      <c r="H327" s="294"/>
      <c r="I327" s="295"/>
      <c r="J327" s="295"/>
      <c r="K327" s="383"/>
      <c r="L327" s="304" t="s">
        <v>403</v>
      </c>
      <c r="M327" s="329">
        <v>0.15</v>
      </c>
      <c r="N327" s="53" t="s">
        <v>43</v>
      </c>
      <c r="O327" s="110">
        <v>0.15</v>
      </c>
      <c r="P327" s="111">
        <v>0.5</v>
      </c>
      <c r="Q327" s="111">
        <v>0.75</v>
      </c>
      <c r="R327" s="175">
        <v>1</v>
      </c>
      <c r="S327" s="192">
        <f t="shared" ref="S327" si="1335">SUM(O327:O327)*M327</f>
        <v>2.2499999999999999E-2</v>
      </c>
      <c r="T327" s="193">
        <f t="shared" ref="T327" si="1336">SUM(P327:P327)*M327</f>
        <v>7.4999999999999997E-2</v>
      </c>
      <c r="U327" s="193">
        <f t="shared" ref="U327" si="1337">SUM(Q327:Q327)*M327</f>
        <v>0.11249999999999999</v>
      </c>
      <c r="V327" s="201">
        <f t="shared" ref="V327" si="1338">SUM(R327:R327)*M327</f>
        <v>0.15</v>
      </c>
      <c r="W327" s="205">
        <f t="shared" si="1258"/>
        <v>0.15</v>
      </c>
      <c r="X327" s="320"/>
      <c r="Y327" s="323"/>
      <c r="Z327" s="323"/>
      <c r="AA327" s="323"/>
      <c r="AB327" s="326"/>
      <c r="AC327" s="638"/>
      <c r="AD327" s="275" t="s">
        <v>404</v>
      </c>
      <c r="AE327" s="255" t="str">
        <f t="shared" si="1185"/>
        <v>PARA MEJORAR</v>
      </c>
      <c r="AF327" s="264"/>
      <c r="AG327" s="264"/>
      <c r="AH327" s="270"/>
      <c r="AI327" s="990"/>
      <c r="AJ327" s="21"/>
      <c r="AK327" s="61"/>
      <c r="AL327" s="61"/>
      <c r="AM327" s="61"/>
      <c r="AN327" s="61"/>
      <c r="AO327" s="22"/>
      <c r="AP327" s="55"/>
    </row>
    <row r="328" spans="1:42" ht="40" customHeight="1" thickBot="1" x14ac:dyDescent="0.25">
      <c r="A328" s="994"/>
      <c r="B328" s="554"/>
      <c r="C328" s="625"/>
      <c r="D328" s="284"/>
      <c r="E328" s="287"/>
      <c r="F328" s="284"/>
      <c r="G328" s="293"/>
      <c r="H328" s="294"/>
      <c r="I328" s="295"/>
      <c r="J328" s="295"/>
      <c r="K328" s="383"/>
      <c r="L328" s="304"/>
      <c r="M328" s="400"/>
      <c r="N328" s="51" t="s">
        <v>49</v>
      </c>
      <c r="O328" s="79">
        <v>0</v>
      </c>
      <c r="P328" s="76">
        <v>0</v>
      </c>
      <c r="Q328" s="76">
        <v>0</v>
      </c>
      <c r="R328" s="174">
        <v>0</v>
      </c>
      <c r="S328" s="189">
        <f t="shared" ref="S328" si="1339">SUM(O328:O328)*M327</f>
        <v>0</v>
      </c>
      <c r="T328" s="190">
        <f t="shared" ref="T328" si="1340">SUM(P328:P328)*M327</f>
        <v>0</v>
      </c>
      <c r="U328" s="190">
        <f t="shared" ref="U328" si="1341">SUM(Q328:Q328)*M327</f>
        <v>0</v>
      </c>
      <c r="V328" s="200">
        <f t="shared" ref="V328" si="1342">SUM(R328:R328)*M327</f>
        <v>0</v>
      </c>
      <c r="W328" s="204">
        <f t="shared" si="1258"/>
        <v>0</v>
      </c>
      <c r="X328" s="320"/>
      <c r="Y328" s="323"/>
      <c r="Z328" s="323"/>
      <c r="AA328" s="323"/>
      <c r="AB328" s="326"/>
      <c r="AC328" s="638"/>
      <c r="AD328" s="274"/>
      <c r="AE328" s="256"/>
      <c r="AF328" s="264"/>
      <c r="AG328" s="264"/>
      <c r="AH328" s="270"/>
      <c r="AI328" s="990"/>
      <c r="AJ328" s="21"/>
      <c r="AK328" s="61"/>
      <c r="AL328" s="61"/>
      <c r="AM328" s="61"/>
      <c r="AN328" s="61"/>
      <c r="AO328" s="22"/>
      <c r="AP328" s="55"/>
    </row>
    <row r="329" spans="1:42" ht="40" customHeight="1" thickBot="1" x14ac:dyDescent="0.25">
      <c r="A329" s="994"/>
      <c r="B329" s="554"/>
      <c r="C329" s="625"/>
      <c r="D329" s="284"/>
      <c r="E329" s="287"/>
      <c r="F329" s="284"/>
      <c r="G329" s="293"/>
      <c r="H329" s="294"/>
      <c r="I329" s="295"/>
      <c r="J329" s="295"/>
      <c r="K329" s="383"/>
      <c r="L329" s="304" t="s">
        <v>405</v>
      </c>
      <c r="M329" s="329">
        <v>0.1</v>
      </c>
      <c r="N329" s="53" t="s">
        <v>43</v>
      </c>
      <c r="O329" s="110">
        <v>0.15</v>
      </c>
      <c r="P329" s="111">
        <v>0.5</v>
      </c>
      <c r="Q329" s="111">
        <v>1</v>
      </c>
      <c r="R329" s="175">
        <v>1</v>
      </c>
      <c r="S329" s="192">
        <f t="shared" ref="S329" si="1343">SUM(O329:O329)*M329</f>
        <v>1.4999999999999999E-2</v>
      </c>
      <c r="T329" s="193">
        <f t="shared" ref="T329" si="1344">SUM(P329:P329)*M329</f>
        <v>0.05</v>
      </c>
      <c r="U329" s="193">
        <f t="shared" ref="U329" si="1345">SUM(Q329:Q329)*M329</f>
        <v>0.1</v>
      </c>
      <c r="V329" s="201">
        <f t="shared" ref="V329" si="1346">SUM(R329:R329)*M329</f>
        <v>0.1</v>
      </c>
      <c r="W329" s="205">
        <f t="shared" si="1258"/>
        <v>0.1</v>
      </c>
      <c r="X329" s="320"/>
      <c r="Y329" s="323"/>
      <c r="Z329" s="323"/>
      <c r="AA329" s="323"/>
      <c r="AB329" s="326"/>
      <c r="AC329" s="638"/>
      <c r="AD329" s="275" t="s">
        <v>406</v>
      </c>
      <c r="AE329" s="255" t="str">
        <f t="shared" si="1185"/>
        <v>PARA MEJORAR</v>
      </c>
      <c r="AF329" s="264"/>
      <c r="AG329" s="264"/>
      <c r="AH329" s="270"/>
      <c r="AI329" s="990"/>
      <c r="AJ329" s="21"/>
      <c r="AK329" s="61"/>
      <c r="AL329" s="61"/>
      <c r="AM329" s="61"/>
      <c r="AN329" s="61"/>
      <c r="AO329" s="22"/>
      <c r="AP329" s="55"/>
    </row>
    <row r="330" spans="1:42" ht="40" customHeight="1" thickBot="1" x14ac:dyDescent="0.25">
      <c r="A330" s="994"/>
      <c r="B330" s="554"/>
      <c r="C330" s="625"/>
      <c r="D330" s="284"/>
      <c r="E330" s="287"/>
      <c r="F330" s="284"/>
      <c r="G330" s="293"/>
      <c r="H330" s="294"/>
      <c r="I330" s="295"/>
      <c r="J330" s="295"/>
      <c r="K330" s="383"/>
      <c r="L330" s="304"/>
      <c r="M330" s="400"/>
      <c r="N330" s="51" t="s">
        <v>49</v>
      </c>
      <c r="O330" s="79">
        <v>0</v>
      </c>
      <c r="P330" s="76">
        <v>0</v>
      </c>
      <c r="Q330" s="76">
        <v>0</v>
      </c>
      <c r="R330" s="174">
        <v>0</v>
      </c>
      <c r="S330" s="189">
        <f t="shared" ref="S330" si="1347">SUM(O330:O330)*M329</f>
        <v>0</v>
      </c>
      <c r="T330" s="190">
        <f t="shared" ref="T330" si="1348">SUM(P330:P330)*M329</f>
        <v>0</v>
      </c>
      <c r="U330" s="190">
        <f t="shared" ref="U330" si="1349">SUM(Q330:Q330)*M329</f>
        <v>0</v>
      </c>
      <c r="V330" s="200">
        <f t="shared" ref="V330" si="1350">SUM(R330:R330)*M329</f>
        <v>0</v>
      </c>
      <c r="W330" s="204">
        <f t="shared" si="1258"/>
        <v>0</v>
      </c>
      <c r="X330" s="320"/>
      <c r="Y330" s="323"/>
      <c r="Z330" s="323"/>
      <c r="AA330" s="323"/>
      <c r="AB330" s="326"/>
      <c r="AC330" s="638"/>
      <c r="AD330" s="274"/>
      <c r="AE330" s="256"/>
      <c r="AF330" s="264"/>
      <c r="AG330" s="264"/>
      <c r="AH330" s="270"/>
      <c r="AI330" s="990"/>
      <c r="AJ330" s="21"/>
      <c r="AK330" s="61"/>
      <c r="AL330" s="61"/>
      <c r="AM330" s="61"/>
      <c r="AN330" s="61"/>
      <c r="AO330" s="22"/>
      <c r="AP330" s="55"/>
    </row>
    <row r="331" spans="1:42" ht="40" customHeight="1" thickBot="1" x14ac:dyDescent="0.25">
      <c r="A331" s="994"/>
      <c r="B331" s="554"/>
      <c r="C331" s="625"/>
      <c r="D331" s="284"/>
      <c r="E331" s="287"/>
      <c r="F331" s="284"/>
      <c r="G331" s="293"/>
      <c r="H331" s="294"/>
      <c r="I331" s="295"/>
      <c r="J331" s="295"/>
      <c r="K331" s="383"/>
      <c r="L331" s="304" t="s">
        <v>407</v>
      </c>
      <c r="M331" s="329">
        <v>0.1</v>
      </c>
      <c r="N331" s="53" t="s">
        <v>43</v>
      </c>
      <c r="O331" s="110">
        <v>0.15</v>
      </c>
      <c r="P331" s="111">
        <v>0.5</v>
      </c>
      <c r="Q331" s="111">
        <v>0.75</v>
      </c>
      <c r="R331" s="175">
        <v>1</v>
      </c>
      <c r="S331" s="192">
        <f t="shared" ref="S331" si="1351">SUM(O331:O331)*M331</f>
        <v>1.4999999999999999E-2</v>
      </c>
      <c r="T331" s="193">
        <f t="shared" ref="T331" si="1352">SUM(P331:P331)*M331</f>
        <v>0.05</v>
      </c>
      <c r="U331" s="193">
        <f t="shared" ref="U331" si="1353">SUM(Q331:Q331)*M331</f>
        <v>7.5000000000000011E-2</v>
      </c>
      <c r="V331" s="201">
        <f t="shared" ref="V331" si="1354">SUM(R331:R331)*M331</f>
        <v>0.1</v>
      </c>
      <c r="W331" s="205">
        <f t="shared" si="1258"/>
        <v>0.1</v>
      </c>
      <c r="X331" s="320"/>
      <c r="Y331" s="323"/>
      <c r="Z331" s="323"/>
      <c r="AA331" s="323"/>
      <c r="AB331" s="326"/>
      <c r="AC331" s="638"/>
      <c r="AD331" s="275" t="s">
        <v>408</v>
      </c>
      <c r="AE331" s="255" t="str">
        <f t="shared" si="1185"/>
        <v>PARA MEJORAR</v>
      </c>
      <c r="AF331" s="264"/>
      <c r="AG331" s="264"/>
      <c r="AH331" s="270"/>
      <c r="AI331" s="990"/>
      <c r="AJ331" s="21"/>
      <c r="AK331" s="61"/>
      <c r="AL331" s="61"/>
      <c r="AM331" s="61"/>
      <c r="AN331" s="61"/>
      <c r="AO331" s="22"/>
      <c r="AP331" s="55"/>
    </row>
    <row r="332" spans="1:42" ht="40" customHeight="1" thickBot="1" x14ac:dyDescent="0.25">
      <c r="A332" s="994"/>
      <c r="B332" s="554"/>
      <c r="C332" s="625"/>
      <c r="D332" s="284"/>
      <c r="E332" s="287"/>
      <c r="F332" s="284"/>
      <c r="G332" s="293"/>
      <c r="H332" s="294"/>
      <c r="I332" s="295"/>
      <c r="J332" s="295"/>
      <c r="K332" s="383"/>
      <c r="L332" s="304"/>
      <c r="M332" s="400"/>
      <c r="N332" s="51" t="s">
        <v>49</v>
      </c>
      <c r="O332" s="79">
        <v>0</v>
      </c>
      <c r="P332" s="76">
        <v>0</v>
      </c>
      <c r="Q332" s="76">
        <v>0</v>
      </c>
      <c r="R332" s="174">
        <v>0</v>
      </c>
      <c r="S332" s="189">
        <f t="shared" ref="S332" si="1355">SUM(O332:O332)*M331</f>
        <v>0</v>
      </c>
      <c r="T332" s="190">
        <f t="shared" ref="T332" si="1356">SUM(P332:P332)*M331</f>
        <v>0</v>
      </c>
      <c r="U332" s="190">
        <f t="shared" ref="U332" si="1357">SUM(Q332:Q332)*M331</f>
        <v>0</v>
      </c>
      <c r="V332" s="200">
        <f t="shared" ref="V332" si="1358">SUM(R332:R332)*M331</f>
        <v>0</v>
      </c>
      <c r="W332" s="204">
        <f t="shared" si="1258"/>
        <v>0</v>
      </c>
      <c r="X332" s="320"/>
      <c r="Y332" s="323"/>
      <c r="Z332" s="323"/>
      <c r="AA332" s="323"/>
      <c r="AB332" s="326"/>
      <c r="AC332" s="638"/>
      <c r="AD332" s="274"/>
      <c r="AE332" s="256"/>
      <c r="AF332" s="264"/>
      <c r="AG332" s="264"/>
      <c r="AH332" s="270"/>
      <c r="AI332" s="990"/>
      <c r="AJ332" s="21"/>
      <c r="AK332" s="61"/>
      <c r="AL332" s="61"/>
      <c r="AM332" s="61"/>
      <c r="AN332" s="61"/>
      <c r="AO332" s="22"/>
      <c r="AP332" s="55"/>
    </row>
    <row r="333" spans="1:42" ht="40" customHeight="1" thickBot="1" x14ac:dyDescent="0.25">
      <c r="A333" s="994"/>
      <c r="B333" s="554"/>
      <c r="C333" s="625"/>
      <c r="D333" s="284"/>
      <c r="E333" s="287"/>
      <c r="F333" s="284"/>
      <c r="G333" s="293"/>
      <c r="H333" s="294"/>
      <c r="I333" s="295"/>
      <c r="J333" s="295"/>
      <c r="K333" s="383"/>
      <c r="L333" s="304" t="s">
        <v>409</v>
      </c>
      <c r="M333" s="329">
        <v>0.05</v>
      </c>
      <c r="N333" s="53" t="s">
        <v>43</v>
      </c>
      <c r="O333" s="110">
        <v>0.2</v>
      </c>
      <c r="P333" s="111">
        <v>0.5</v>
      </c>
      <c r="Q333" s="111">
        <v>0.75</v>
      </c>
      <c r="R333" s="175">
        <v>1</v>
      </c>
      <c r="S333" s="192">
        <f t="shared" ref="S333" si="1359">SUM(O333:O333)*M333</f>
        <v>1.0000000000000002E-2</v>
      </c>
      <c r="T333" s="193">
        <f t="shared" ref="T333" si="1360">SUM(P333:P333)*M333</f>
        <v>2.5000000000000001E-2</v>
      </c>
      <c r="U333" s="193">
        <f t="shared" ref="U333" si="1361">SUM(Q333:Q333)*M333</f>
        <v>3.7500000000000006E-2</v>
      </c>
      <c r="V333" s="201">
        <f t="shared" ref="V333" si="1362">SUM(R333:R333)*M333</f>
        <v>0.05</v>
      </c>
      <c r="W333" s="205">
        <f t="shared" si="1258"/>
        <v>0.05</v>
      </c>
      <c r="X333" s="320"/>
      <c r="Y333" s="323"/>
      <c r="Z333" s="323"/>
      <c r="AA333" s="323"/>
      <c r="AB333" s="326"/>
      <c r="AC333" s="638"/>
      <c r="AD333" s="275" t="s">
        <v>410</v>
      </c>
      <c r="AE333" s="255" t="str">
        <f t="shared" si="1185"/>
        <v>PARA MEJORAR</v>
      </c>
      <c r="AF333" s="264"/>
      <c r="AG333" s="264"/>
      <c r="AH333" s="270"/>
      <c r="AI333" s="990"/>
      <c r="AJ333" s="18"/>
      <c r="AK333" s="19"/>
      <c r="AL333" s="19"/>
      <c r="AM333" s="19"/>
      <c r="AN333" s="19"/>
      <c r="AO333" s="20"/>
      <c r="AP333" s="55"/>
    </row>
    <row r="334" spans="1:42" ht="40" customHeight="1" thickBot="1" x14ac:dyDescent="0.25">
      <c r="A334" s="994"/>
      <c r="B334" s="554"/>
      <c r="C334" s="625"/>
      <c r="D334" s="284"/>
      <c r="E334" s="287"/>
      <c r="F334" s="284"/>
      <c r="G334" s="293"/>
      <c r="H334" s="294"/>
      <c r="I334" s="295"/>
      <c r="J334" s="295"/>
      <c r="K334" s="383"/>
      <c r="L334" s="602"/>
      <c r="M334" s="298"/>
      <c r="N334" s="51" t="s">
        <v>49</v>
      </c>
      <c r="O334" s="84">
        <v>0</v>
      </c>
      <c r="P334" s="78">
        <v>0</v>
      </c>
      <c r="Q334" s="78">
        <v>0</v>
      </c>
      <c r="R334" s="176">
        <v>0</v>
      </c>
      <c r="S334" s="195">
        <f t="shared" ref="S334" si="1363">SUM(O334:O334)*M333</f>
        <v>0</v>
      </c>
      <c r="T334" s="196">
        <f t="shared" ref="T334" si="1364">SUM(P334:P334)*M333</f>
        <v>0</v>
      </c>
      <c r="U334" s="196">
        <f t="shared" ref="U334" si="1365">SUM(Q334:Q334)*M333</f>
        <v>0</v>
      </c>
      <c r="V334" s="202">
        <f t="shared" ref="V334" si="1366">SUM(R334:R334)*M333</f>
        <v>0</v>
      </c>
      <c r="W334" s="206">
        <f t="shared" si="1258"/>
        <v>0</v>
      </c>
      <c r="X334" s="321"/>
      <c r="Y334" s="324"/>
      <c r="Z334" s="324"/>
      <c r="AA334" s="324"/>
      <c r="AB334" s="327"/>
      <c r="AC334" s="638"/>
      <c r="AD334" s="276"/>
      <c r="AE334" s="256"/>
      <c r="AF334" s="265"/>
      <c r="AG334" s="264"/>
      <c r="AH334" s="270"/>
      <c r="AI334" s="990"/>
      <c r="AJ334" s="21"/>
      <c r="AK334" s="61"/>
      <c r="AL334" s="61"/>
      <c r="AM334" s="61"/>
      <c r="AN334" s="61"/>
      <c r="AO334" s="22"/>
      <c r="AP334" s="55"/>
    </row>
    <row r="335" spans="1:42" ht="40" customHeight="1" thickBot="1" x14ac:dyDescent="0.25">
      <c r="A335" s="994"/>
      <c r="B335" s="554"/>
      <c r="C335" s="625"/>
      <c r="D335" s="284"/>
      <c r="E335" s="287"/>
      <c r="F335" s="308"/>
      <c r="G335" s="626" t="s">
        <v>411</v>
      </c>
      <c r="H335" s="333">
        <v>45</v>
      </c>
      <c r="I335" s="310" t="s">
        <v>412</v>
      </c>
      <c r="J335" s="310" t="s">
        <v>281</v>
      </c>
      <c r="K335" s="313">
        <v>0</v>
      </c>
      <c r="L335" s="303" t="s">
        <v>413</v>
      </c>
      <c r="M335" s="981">
        <v>0.3</v>
      </c>
      <c r="N335" s="53" t="s">
        <v>43</v>
      </c>
      <c r="O335" s="109">
        <v>0.25</v>
      </c>
      <c r="P335" s="102">
        <v>0.5</v>
      </c>
      <c r="Q335" s="102">
        <v>0.75</v>
      </c>
      <c r="R335" s="177">
        <v>1</v>
      </c>
      <c r="S335" s="186">
        <f t="shared" ref="S335" si="1367">SUM(O335:O335)*M335</f>
        <v>7.4999999999999997E-2</v>
      </c>
      <c r="T335" s="187">
        <f t="shared" ref="T335" si="1368">SUM(P335:P335)*M335</f>
        <v>0.15</v>
      </c>
      <c r="U335" s="187">
        <f t="shared" ref="U335" si="1369">SUM(Q335:Q335)*M335</f>
        <v>0.22499999999999998</v>
      </c>
      <c r="V335" s="199">
        <f t="shared" ref="V335" si="1370">SUM(R335:R335)*M335</f>
        <v>0.3</v>
      </c>
      <c r="W335" s="203">
        <f t="shared" si="1258"/>
        <v>0.3</v>
      </c>
      <c r="X335" s="319">
        <f>+S332+S334</f>
        <v>0</v>
      </c>
      <c r="Y335" s="322">
        <f>+T332+T334</f>
        <v>0</v>
      </c>
      <c r="Z335" s="322">
        <f>+U332+U334</f>
        <v>0</v>
      </c>
      <c r="AA335" s="322">
        <f>+V332+V334</f>
        <v>0</v>
      </c>
      <c r="AB335" s="325">
        <f>+W332+W334</f>
        <v>0</v>
      </c>
      <c r="AC335" s="638"/>
      <c r="AD335" s="273" t="s">
        <v>414</v>
      </c>
      <c r="AE335" s="255" t="str">
        <f t="shared" si="1185"/>
        <v>PARA MEJORAR</v>
      </c>
      <c r="AF335" s="263" t="str">
        <f>IF(COUNTIF(AE335:AE338,"PARA MEJORAR")&gt;=1,"PARA MEJORAR","BIEN")</f>
        <v>PARA MEJORAR</v>
      </c>
      <c r="AG335" s="264"/>
      <c r="AH335" s="270"/>
      <c r="AI335" s="990"/>
      <c r="AJ335" s="21"/>
      <c r="AK335" s="61"/>
      <c r="AL335" s="61"/>
      <c r="AM335" s="61"/>
      <c r="AN335" s="61"/>
      <c r="AO335" s="22"/>
      <c r="AP335" s="55"/>
    </row>
    <row r="336" spans="1:42" ht="40" customHeight="1" thickBot="1" x14ac:dyDescent="0.25">
      <c r="A336" s="994"/>
      <c r="B336" s="554"/>
      <c r="C336" s="625"/>
      <c r="D336" s="284"/>
      <c r="E336" s="287"/>
      <c r="F336" s="308"/>
      <c r="G336" s="605"/>
      <c r="H336" s="334"/>
      <c r="I336" s="311"/>
      <c r="J336" s="311"/>
      <c r="K336" s="314"/>
      <c r="L336" s="304"/>
      <c r="M336" s="652"/>
      <c r="N336" s="51" t="s">
        <v>49</v>
      </c>
      <c r="O336" s="79">
        <v>0</v>
      </c>
      <c r="P336" s="76">
        <v>0</v>
      </c>
      <c r="Q336" s="76">
        <v>0</v>
      </c>
      <c r="R336" s="174">
        <v>0</v>
      </c>
      <c r="S336" s="189">
        <f t="shared" ref="S336" si="1371">SUM(O336:O336)*M335</f>
        <v>0</v>
      </c>
      <c r="T336" s="190">
        <f t="shared" ref="T336" si="1372">SUM(P336:P336)*M335</f>
        <v>0</v>
      </c>
      <c r="U336" s="190">
        <f t="shared" ref="U336" si="1373">SUM(Q336:Q336)*M335</f>
        <v>0</v>
      </c>
      <c r="V336" s="200">
        <f t="shared" ref="V336" si="1374">SUM(R336:R336)*M335</f>
        <v>0</v>
      </c>
      <c r="W336" s="204">
        <f t="shared" si="1258"/>
        <v>0</v>
      </c>
      <c r="X336" s="320"/>
      <c r="Y336" s="323"/>
      <c r="Z336" s="323"/>
      <c r="AA336" s="323"/>
      <c r="AB336" s="326"/>
      <c r="AC336" s="638"/>
      <c r="AD336" s="274"/>
      <c r="AE336" s="256"/>
      <c r="AF336" s="264"/>
      <c r="AG336" s="264"/>
      <c r="AH336" s="270"/>
      <c r="AI336" s="990"/>
      <c r="AJ336" s="21"/>
      <c r="AK336" s="61"/>
      <c r="AL336" s="61"/>
      <c r="AM336" s="61"/>
      <c r="AN336" s="61"/>
      <c r="AO336" s="22"/>
      <c r="AP336" s="55"/>
    </row>
    <row r="337" spans="1:42" ht="40" customHeight="1" thickBot="1" x14ac:dyDescent="0.25">
      <c r="A337" s="994"/>
      <c r="B337" s="554"/>
      <c r="C337" s="625"/>
      <c r="D337" s="284"/>
      <c r="E337" s="287"/>
      <c r="F337" s="308"/>
      <c r="G337" s="605"/>
      <c r="H337" s="334"/>
      <c r="I337" s="311"/>
      <c r="J337" s="311"/>
      <c r="K337" s="314"/>
      <c r="L337" s="304" t="s">
        <v>415</v>
      </c>
      <c r="M337" s="652">
        <v>0.7</v>
      </c>
      <c r="N337" s="53" t="s">
        <v>43</v>
      </c>
      <c r="O337" s="110">
        <v>0.3</v>
      </c>
      <c r="P337" s="111">
        <v>0.6</v>
      </c>
      <c r="Q337" s="111">
        <v>1</v>
      </c>
      <c r="R337" s="175">
        <v>1</v>
      </c>
      <c r="S337" s="192">
        <f t="shared" ref="S337" si="1375">SUM(O337:O337)*M337</f>
        <v>0.21</v>
      </c>
      <c r="T337" s="193">
        <f t="shared" ref="T337" si="1376">SUM(P337:P337)*M337</f>
        <v>0.42</v>
      </c>
      <c r="U337" s="193">
        <f t="shared" ref="U337" si="1377">SUM(Q337:Q337)*M337</f>
        <v>0.7</v>
      </c>
      <c r="V337" s="201">
        <f t="shared" ref="V337" si="1378">SUM(R337:R337)*M337</f>
        <v>0.7</v>
      </c>
      <c r="W337" s="205">
        <f t="shared" si="1258"/>
        <v>0.7</v>
      </c>
      <c r="X337" s="320"/>
      <c r="Y337" s="323"/>
      <c r="Z337" s="323"/>
      <c r="AA337" s="323"/>
      <c r="AB337" s="326"/>
      <c r="AC337" s="638"/>
      <c r="AD337" s="275" t="s">
        <v>342</v>
      </c>
      <c r="AE337" s="255" t="str">
        <f t="shared" si="1185"/>
        <v>PARA MEJORAR</v>
      </c>
      <c r="AF337" s="264"/>
      <c r="AG337" s="264"/>
      <c r="AH337" s="270"/>
      <c r="AI337" s="990"/>
      <c r="AJ337" s="18"/>
      <c r="AK337" s="19"/>
      <c r="AL337" s="19"/>
      <c r="AM337" s="19"/>
      <c r="AN337" s="19"/>
      <c r="AO337" s="20"/>
      <c r="AP337" s="55"/>
    </row>
    <row r="338" spans="1:42" ht="40" customHeight="1" thickBot="1" x14ac:dyDescent="0.25">
      <c r="A338" s="994"/>
      <c r="B338" s="554"/>
      <c r="C338" s="625"/>
      <c r="D338" s="284"/>
      <c r="E338" s="287"/>
      <c r="F338" s="308"/>
      <c r="G338" s="606"/>
      <c r="H338" s="335"/>
      <c r="I338" s="312"/>
      <c r="J338" s="312"/>
      <c r="K338" s="315"/>
      <c r="L338" s="373"/>
      <c r="M338" s="653"/>
      <c r="N338" s="51" t="s">
        <v>49</v>
      </c>
      <c r="O338" s="84">
        <v>0</v>
      </c>
      <c r="P338" s="78">
        <v>0</v>
      </c>
      <c r="Q338" s="78">
        <v>0</v>
      </c>
      <c r="R338" s="176">
        <v>0</v>
      </c>
      <c r="S338" s="195">
        <f t="shared" ref="S338" si="1379">SUM(O338:O338)*M337</f>
        <v>0</v>
      </c>
      <c r="T338" s="196">
        <f t="shared" ref="T338" si="1380">SUM(P338:P338)*M337</f>
        <v>0</v>
      </c>
      <c r="U338" s="196">
        <f t="shared" ref="U338" si="1381">SUM(Q338:Q338)*M337</f>
        <v>0</v>
      </c>
      <c r="V338" s="202">
        <f t="shared" ref="V338" si="1382">SUM(R338:R338)*M337</f>
        <v>0</v>
      </c>
      <c r="W338" s="206">
        <f t="shared" si="1258"/>
        <v>0</v>
      </c>
      <c r="X338" s="321"/>
      <c r="Y338" s="324"/>
      <c r="Z338" s="324"/>
      <c r="AA338" s="324"/>
      <c r="AB338" s="327"/>
      <c r="AC338" s="638"/>
      <c r="AD338" s="276"/>
      <c r="AE338" s="256"/>
      <c r="AF338" s="265"/>
      <c r="AG338" s="264"/>
      <c r="AH338" s="270"/>
      <c r="AI338" s="990"/>
      <c r="AJ338" s="21"/>
      <c r="AK338" s="61"/>
      <c r="AL338" s="61"/>
      <c r="AM338" s="61"/>
      <c r="AN338" s="61"/>
      <c r="AO338" s="22"/>
      <c r="AP338" s="55"/>
    </row>
    <row r="339" spans="1:42" ht="40" customHeight="1" thickBot="1" x14ac:dyDescent="0.25">
      <c r="A339" s="994"/>
      <c r="B339" s="554"/>
      <c r="C339" s="625"/>
      <c r="D339" s="284"/>
      <c r="E339" s="287"/>
      <c r="F339" s="284"/>
      <c r="G339" s="376" t="s">
        <v>416</v>
      </c>
      <c r="H339" s="378">
        <v>46</v>
      </c>
      <c r="I339" s="380" t="s">
        <v>417</v>
      </c>
      <c r="J339" s="380" t="s">
        <v>281</v>
      </c>
      <c r="K339" s="382">
        <v>0</v>
      </c>
      <c r="L339" s="645" t="s">
        <v>418</v>
      </c>
      <c r="M339" s="399">
        <v>1</v>
      </c>
      <c r="N339" s="53" t="s">
        <v>43</v>
      </c>
      <c r="O339" s="109">
        <v>0.3</v>
      </c>
      <c r="P339" s="102">
        <v>0.6</v>
      </c>
      <c r="Q339" s="102">
        <v>0.8</v>
      </c>
      <c r="R339" s="173">
        <v>1</v>
      </c>
      <c r="S339" s="186">
        <f t="shared" ref="S339" si="1383">SUM(O339:O339)*M339</f>
        <v>0.3</v>
      </c>
      <c r="T339" s="187">
        <f t="shared" ref="T339" si="1384">SUM(P339:P339)*M339</f>
        <v>0.6</v>
      </c>
      <c r="U339" s="187">
        <f t="shared" ref="U339" si="1385">SUM(Q339:Q339)*M339</f>
        <v>0.8</v>
      </c>
      <c r="V339" s="199">
        <f t="shared" ref="V339" si="1386">SUM(R339:R339)*M339</f>
        <v>1</v>
      </c>
      <c r="W339" s="203">
        <f t="shared" si="1258"/>
        <v>1</v>
      </c>
      <c r="X339" s="319">
        <f>+S336</f>
        <v>0</v>
      </c>
      <c r="Y339" s="322">
        <f>+T336</f>
        <v>0</v>
      </c>
      <c r="Z339" s="322">
        <f>+U336</f>
        <v>0</v>
      </c>
      <c r="AA339" s="322">
        <f>+V336</f>
        <v>0</v>
      </c>
      <c r="AB339" s="325">
        <f>+W336</f>
        <v>0</v>
      </c>
      <c r="AC339" s="638"/>
      <c r="AD339" s="273" t="s">
        <v>419</v>
      </c>
      <c r="AE339" s="255" t="str">
        <f t="shared" si="1185"/>
        <v>PARA MEJORAR</v>
      </c>
      <c r="AF339" s="263" t="str">
        <f>IF(COUNTIF(AE339:AE350,"PARA MEJORAR")&gt;=1,"PARA MEJORAR","BIEN")</f>
        <v>PARA MEJORAR</v>
      </c>
      <c r="AG339" s="264"/>
      <c r="AH339" s="270"/>
      <c r="AI339" s="990"/>
      <c r="AJ339" s="18"/>
      <c r="AK339" s="19"/>
      <c r="AL339" s="19"/>
      <c r="AM339" s="19"/>
      <c r="AN339" s="19"/>
      <c r="AO339" s="20"/>
      <c r="AP339" s="55"/>
    </row>
    <row r="340" spans="1:42" ht="40" customHeight="1" thickBot="1" x14ac:dyDescent="0.25">
      <c r="A340" s="994"/>
      <c r="B340" s="554"/>
      <c r="C340" s="625"/>
      <c r="D340" s="285"/>
      <c r="E340" s="287"/>
      <c r="F340" s="285"/>
      <c r="G340" s="377"/>
      <c r="H340" s="379"/>
      <c r="I340" s="381"/>
      <c r="J340" s="381"/>
      <c r="K340" s="384"/>
      <c r="L340" s="603"/>
      <c r="M340" s="375"/>
      <c r="N340" s="51" t="s">
        <v>49</v>
      </c>
      <c r="O340" s="79">
        <v>0</v>
      </c>
      <c r="P340" s="76">
        <v>0</v>
      </c>
      <c r="Q340" s="76">
        <v>0</v>
      </c>
      <c r="R340" s="174">
        <v>0</v>
      </c>
      <c r="S340" s="195">
        <f t="shared" ref="S340" si="1387">SUM(O340:O340)*M339</f>
        <v>0</v>
      </c>
      <c r="T340" s="196">
        <f t="shared" ref="T340" si="1388">SUM(P340:P340)*M339</f>
        <v>0</v>
      </c>
      <c r="U340" s="196">
        <f t="shared" ref="U340" si="1389">SUM(Q340:Q340)*M339</f>
        <v>0</v>
      </c>
      <c r="V340" s="202">
        <f t="shared" ref="V340" si="1390">SUM(R340:R340)*M339</f>
        <v>0</v>
      </c>
      <c r="W340" s="206">
        <f t="shared" si="1258"/>
        <v>0</v>
      </c>
      <c r="X340" s="320"/>
      <c r="Y340" s="323"/>
      <c r="Z340" s="323"/>
      <c r="AA340" s="323"/>
      <c r="AB340" s="326"/>
      <c r="AC340" s="638"/>
      <c r="AD340" s="274"/>
      <c r="AE340" s="256"/>
      <c r="AF340" s="265"/>
      <c r="AG340" s="265"/>
      <c r="AH340" s="270"/>
      <c r="AI340" s="990"/>
      <c r="AJ340" s="21"/>
      <c r="AK340" s="61"/>
      <c r="AL340" s="61"/>
      <c r="AM340" s="61"/>
      <c r="AN340" s="61"/>
      <c r="AO340" s="22"/>
      <c r="AP340" s="55"/>
    </row>
    <row r="341" spans="1:42" ht="40" customHeight="1" thickBot="1" x14ac:dyDescent="0.25">
      <c r="A341" s="994"/>
      <c r="B341" s="554"/>
      <c r="C341" s="281">
        <v>22</v>
      </c>
      <c r="D341" s="284" t="s">
        <v>420</v>
      </c>
      <c r="E341" s="623">
        <v>26</v>
      </c>
      <c r="F341" s="284" t="s">
        <v>421</v>
      </c>
      <c r="G341" s="376" t="s">
        <v>422</v>
      </c>
      <c r="H341" s="385">
        <v>47</v>
      </c>
      <c r="I341" s="380" t="s">
        <v>423</v>
      </c>
      <c r="J341" s="380" t="s">
        <v>371</v>
      </c>
      <c r="K341" s="382">
        <v>0</v>
      </c>
      <c r="L341" s="645" t="s">
        <v>424</v>
      </c>
      <c r="M341" s="399">
        <v>0.15</v>
      </c>
      <c r="N341" s="53" t="s">
        <v>43</v>
      </c>
      <c r="O341" s="109">
        <v>0</v>
      </c>
      <c r="P341" s="102">
        <v>0.5</v>
      </c>
      <c r="Q341" s="102">
        <v>0.5</v>
      </c>
      <c r="R341" s="173">
        <v>1</v>
      </c>
      <c r="S341" s="186">
        <f t="shared" ref="S341" si="1391">SUM(O341:O341)*M341</f>
        <v>0</v>
      </c>
      <c r="T341" s="187">
        <f t="shared" ref="T341" si="1392">SUM(P341:P341)*M341</f>
        <v>7.4999999999999997E-2</v>
      </c>
      <c r="U341" s="187">
        <f t="shared" ref="U341" si="1393">SUM(Q341:Q341)*M341</f>
        <v>7.4999999999999997E-2</v>
      </c>
      <c r="V341" s="199">
        <f t="shared" ref="V341" si="1394">SUM(R341:R341)*M341</f>
        <v>0.15</v>
      </c>
      <c r="W341" s="203">
        <f t="shared" si="1258"/>
        <v>0.15</v>
      </c>
      <c r="X341" s="319">
        <f>+S338+S344+S346+S348+S340+S342</f>
        <v>0</v>
      </c>
      <c r="Y341" s="322">
        <f>+T338+T344+T346+T348+T340+T342</f>
        <v>0</v>
      </c>
      <c r="Z341" s="322">
        <f>+U338+U344+U346+U348+U340+U342</f>
        <v>0</v>
      </c>
      <c r="AA341" s="322">
        <f>+V338+V344+V346+V348+V340+V342</f>
        <v>0</v>
      </c>
      <c r="AB341" s="325">
        <f>+W338+W344+W346+W348+W340+W342</f>
        <v>0</v>
      </c>
      <c r="AC341" s="638"/>
      <c r="AD341" s="273" t="s">
        <v>162</v>
      </c>
      <c r="AE341" s="255" t="str">
        <f t="shared" si="1185"/>
        <v>EQUILIBRADA</v>
      </c>
      <c r="AF341" s="263" t="str">
        <f>IF(COUNTIF(AE341:AE352,"PARA MEJORAR")&gt;=1,"PARA MEJORAR","BIEN")</f>
        <v>BIEN</v>
      </c>
      <c r="AG341" s="263" t="str">
        <f>IF(COUNTIF(AF341:AF352,"PARA MEJORAR")&gt;=1,"PARA MEJORAR","BIEN")</f>
        <v>BIEN</v>
      </c>
      <c r="AH341" s="270"/>
      <c r="AI341" s="990"/>
      <c r="AJ341" s="21"/>
      <c r="AK341" s="61"/>
      <c r="AL341" s="61"/>
      <c r="AM341" s="61"/>
      <c r="AN341" s="61"/>
      <c r="AO341" s="22"/>
      <c r="AP341" s="55"/>
    </row>
    <row r="342" spans="1:42" ht="40" customHeight="1" thickBot="1" x14ac:dyDescent="0.25">
      <c r="A342" s="994"/>
      <c r="B342" s="554"/>
      <c r="C342" s="281"/>
      <c r="D342" s="284"/>
      <c r="E342" s="623"/>
      <c r="F342" s="284"/>
      <c r="G342" s="293"/>
      <c r="H342" s="386"/>
      <c r="I342" s="295"/>
      <c r="J342" s="295"/>
      <c r="K342" s="383"/>
      <c r="L342" s="646"/>
      <c r="M342" s="400"/>
      <c r="N342" s="51" t="s">
        <v>49</v>
      </c>
      <c r="O342" s="79">
        <v>0</v>
      </c>
      <c r="P342" s="76">
        <v>0</v>
      </c>
      <c r="Q342" s="76">
        <v>0</v>
      </c>
      <c r="R342" s="174">
        <v>0</v>
      </c>
      <c r="S342" s="189">
        <f t="shared" ref="S342" si="1395">SUM(O342:O342)*M341</f>
        <v>0</v>
      </c>
      <c r="T342" s="190">
        <f t="shared" ref="T342" si="1396">SUM(P342:P342)*M341</f>
        <v>0</v>
      </c>
      <c r="U342" s="190">
        <f t="shared" ref="U342" si="1397">SUM(Q342:Q342)*M341</f>
        <v>0</v>
      </c>
      <c r="V342" s="200">
        <f t="shared" ref="V342" si="1398">SUM(R342:R342)*M341</f>
        <v>0</v>
      </c>
      <c r="W342" s="204">
        <f t="shared" si="1258"/>
        <v>0</v>
      </c>
      <c r="X342" s="320"/>
      <c r="Y342" s="323"/>
      <c r="Z342" s="323"/>
      <c r="AA342" s="323"/>
      <c r="AB342" s="326"/>
      <c r="AC342" s="638"/>
      <c r="AD342" s="274"/>
      <c r="AE342" s="256"/>
      <c r="AF342" s="264"/>
      <c r="AG342" s="264"/>
      <c r="AH342" s="270"/>
      <c r="AI342" s="990"/>
      <c r="AJ342" s="21"/>
      <c r="AK342" s="61"/>
      <c r="AL342" s="61"/>
      <c r="AM342" s="61"/>
      <c r="AN342" s="61"/>
      <c r="AO342" s="22"/>
      <c r="AP342" s="55"/>
    </row>
    <row r="343" spans="1:42" ht="40" customHeight="1" thickBot="1" x14ac:dyDescent="0.25">
      <c r="A343" s="994"/>
      <c r="B343" s="554"/>
      <c r="C343" s="281"/>
      <c r="D343" s="284"/>
      <c r="E343" s="623"/>
      <c r="F343" s="284"/>
      <c r="G343" s="293"/>
      <c r="H343" s="386"/>
      <c r="I343" s="295"/>
      <c r="J343" s="295"/>
      <c r="K343" s="383"/>
      <c r="L343" s="602" t="s">
        <v>425</v>
      </c>
      <c r="M343" s="329">
        <v>0.15</v>
      </c>
      <c r="N343" s="53" t="s">
        <v>43</v>
      </c>
      <c r="O343" s="110">
        <v>0</v>
      </c>
      <c r="P343" s="111">
        <v>1</v>
      </c>
      <c r="Q343" s="111">
        <v>1</v>
      </c>
      <c r="R343" s="175">
        <v>1</v>
      </c>
      <c r="S343" s="192">
        <f t="shared" ref="S343" si="1399">SUM(O343:O343)*M343</f>
        <v>0</v>
      </c>
      <c r="T343" s="193">
        <f t="shared" ref="T343" si="1400">SUM(P343:P343)*M343</f>
        <v>0.15</v>
      </c>
      <c r="U343" s="193">
        <f t="shared" ref="U343" si="1401">SUM(Q343:Q343)*M343</f>
        <v>0.15</v>
      </c>
      <c r="V343" s="201">
        <f t="shared" ref="V343" si="1402">SUM(R343:R343)*M343</f>
        <v>0.15</v>
      </c>
      <c r="W343" s="205">
        <f t="shared" si="1258"/>
        <v>0.15</v>
      </c>
      <c r="X343" s="320"/>
      <c r="Y343" s="323"/>
      <c r="Z343" s="323"/>
      <c r="AA343" s="323"/>
      <c r="AB343" s="326"/>
      <c r="AC343" s="638"/>
      <c r="AD343" s="275" t="s">
        <v>162</v>
      </c>
      <c r="AE343" s="255" t="str">
        <f t="shared" si="1185"/>
        <v>EQUILIBRADA</v>
      </c>
      <c r="AF343" s="264"/>
      <c r="AG343" s="264"/>
      <c r="AH343" s="270"/>
      <c r="AI343" s="990"/>
      <c r="AJ343" s="21"/>
      <c r="AK343" s="61"/>
      <c r="AL343" s="61"/>
      <c r="AM343" s="61"/>
      <c r="AN343" s="61"/>
      <c r="AO343" s="22"/>
      <c r="AP343" s="55"/>
    </row>
    <row r="344" spans="1:42" ht="40" customHeight="1" thickBot="1" x14ac:dyDescent="0.25">
      <c r="A344" s="994"/>
      <c r="B344" s="554"/>
      <c r="C344" s="281"/>
      <c r="D344" s="284"/>
      <c r="E344" s="623"/>
      <c r="F344" s="284"/>
      <c r="G344" s="293"/>
      <c r="H344" s="386"/>
      <c r="I344" s="295"/>
      <c r="J344" s="295"/>
      <c r="K344" s="383"/>
      <c r="L344" s="646"/>
      <c r="M344" s="400"/>
      <c r="N344" s="51" t="s">
        <v>49</v>
      </c>
      <c r="O344" s="79">
        <v>0</v>
      </c>
      <c r="P344" s="76">
        <v>0</v>
      </c>
      <c r="Q344" s="76">
        <v>0</v>
      </c>
      <c r="R344" s="174">
        <v>0</v>
      </c>
      <c r="S344" s="189">
        <f t="shared" ref="S344" si="1403">SUM(O344:O344)*M343</f>
        <v>0</v>
      </c>
      <c r="T344" s="190">
        <f t="shared" ref="T344" si="1404">SUM(P344:P344)*M343</f>
        <v>0</v>
      </c>
      <c r="U344" s="190">
        <f t="shared" ref="U344" si="1405">SUM(Q344:Q344)*M343</f>
        <v>0</v>
      </c>
      <c r="V344" s="200">
        <f t="shared" ref="V344" si="1406">SUM(R344:R344)*M343</f>
        <v>0</v>
      </c>
      <c r="W344" s="204">
        <f t="shared" si="1258"/>
        <v>0</v>
      </c>
      <c r="X344" s="320"/>
      <c r="Y344" s="323"/>
      <c r="Z344" s="323"/>
      <c r="AA344" s="323"/>
      <c r="AB344" s="326"/>
      <c r="AC344" s="638"/>
      <c r="AD344" s="274"/>
      <c r="AE344" s="256"/>
      <c r="AF344" s="264"/>
      <c r="AG344" s="264"/>
      <c r="AH344" s="270"/>
      <c r="AI344" s="990"/>
      <c r="AJ344" s="21"/>
      <c r="AK344" s="61"/>
      <c r="AL344" s="61"/>
      <c r="AM344" s="61"/>
      <c r="AN344" s="61"/>
      <c r="AO344" s="22"/>
      <c r="AP344" s="55"/>
    </row>
    <row r="345" spans="1:42" ht="40" customHeight="1" thickBot="1" x14ac:dyDescent="0.25">
      <c r="A345" s="994"/>
      <c r="B345" s="554"/>
      <c r="C345" s="281"/>
      <c r="D345" s="284"/>
      <c r="E345" s="623"/>
      <c r="F345" s="284"/>
      <c r="G345" s="293"/>
      <c r="H345" s="386"/>
      <c r="I345" s="295"/>
      <c r="J345" s="295"/>
      <c r="K345" s="383"/>
      <c r="L345" s="602" t="s">
        <v>426</v>
      </c>
      <c r="M345" s="329">
        <v>0.2</v>
      </c>
      <c r="N345" s="53" t="s">
        <v>43</v>
      </c>
      <c r="O345" s="110">
        <v>0</v>
      </c>
      <c r="P345" s="111">
        <v>0</v>
      </c>
      <c r="Q345" s="111">
        <v>1</v>
      </c>
      <c r="R345" s="175">
        <v>1</v>
      </c>
      <c r="S345" s="192">
        <f t="shared" ref="S345" si="1407">SUM(O345:O345)*M345</f>
        <v>0</v>
      </c>
      <c r="T345" s="193">
        <f t="shared" ref="T345" si="1408">SUM(P345:P345)*M345</f>
        <v>0</v>
      </c>
      <c r="U345" s="193">
        <f t="shared" ref="U345" si="1409">SUM(Q345:Q345)*M345</f>
        <v>0.2</v>
      </c>
      <c r="V345" s="201">
        <f t="shared" ref="V345" si="1410">SUM(R345:R345)*M345</f>
        <v>0.2</v>
      </c>
      <c r="W345" s="205">
        <f t="shared" si="1258"/>
        <v>0.2</v>
      </c>
      <c r="X345" s="320"/>
      <c r="Y345" s="323"/>
      <c r="Z345" s="323"/>
      <c r="AA345" s="323"/>
      <c r="AB345" s="326"/>
      <c r="AC345" s="638"/>
      <c r="AD345" s="275" t="s">
        <v>373</v>
      </c>
      <c r="AE345" s="255" t="str">
        <f t="shared" si="1185"/>
        <v>EQUILIBRADA</v>
      </c>
      <c r="AF345" s="264"/>
      <c r="AG345" s="264"/>
      <c r="AH345" s="270"/>
      <c r="AI345" s="990"/>
      <c r="AJ345" s="21"/>
      <c r="AK345" s="61"/>
      <c r="AL345" s="61"/>
      <c r="AM345" s="61"/>
      <c r="AN345" s="61"/>
      <c r="AO345" s="22"/>
      <c r="AP345" s="55"/>
    </row>
    <row r="346" spans="1:42" ht="40" customHeight="1" thickBot="1" x14ac:dyDescent="0.25">
      <c r="A346" s="994"/>
      <c r="B346" s="554"/>
      <c r="C346" s="281"/>
      <c r="D346" s="284"/>
      <c r="E346" s="623"/>
      <c r="F346" s="284"/>
      <c r="G346" s="293"/>
      <c r="H346" s="386"/>
      <c r="I346" s="295"/>
      <c r="J346" s="295"/>
      <c r="K346" s="383"/>
      <c r="L346" s="646"/>
      <c r="M346" s="400"/>
      <c r="N346" s="51" t="s">
        <v>49</v>
      </c>
      <c r="O346" s="79">
        <v>0</v>
      </c>
      <c r="P346" s="76">
        <v>0</v>
      </c>
      <c r="Q346" s="76">
        <v>0</v>
      </c>
      <c r="R346" s="174">
        <v>0</v>
      </c>
      <c r="S346" s="189">
        <f t="shared" ref="S346" si="1411">SUM(O346:O346)*M345</f>
        <v>0</v>
      </c>
      <c r="T346" s="190">
        <f t="shared" ref="T346" si="1412">SUM(P346:P346)*M345</f>
        <v>0</v>
      </c>
      <c r="U346" s="190">
        <f t="shared" ref="U346" si="1413">SUM(Q346:Q346)*M345</f>
        <v>0</v>
      </c>
      <c r="V346" s="200">
        <f t="shared" ref="V346" si="1414">SUM(R346:R346)*M345</f>
        <v>0</v>
      </c>
      <c r="W346" s="204">
        <f t="shared" si="1258"/>
        <v>0</v>
      </c>
      <c r="X346" s="320"/>
      <c r="Y346" s="323"/>
      <c r="Z346" s="323"/>
      <c r="AA346" s="323"/>
      <c r="AB346" s="326"/>
      <c r="AC346" s="638"/>
      <c r="AD346" s="279"/>
      <c r="AE346" s="256"/>
      <c r="AF346" s="264"/>
      <c r="AG346" s="264"/>
      <c r="AH346" s="270"/>
      <c r="AI346" s="990"/>
      <c r="AJ346" s="21"/>
      <c r="AK346" s="61"/>
      <c r="AL346" s="61"/>
      <c r="AM346" s="61"/>
      <c r="AN346" s="61"/>
      <c r="AO346" s="22"/>
      <c r="AP346" s="55"/>
    </row>
    <row r="347" spans="1:42" ht="40" customHeight="1" thickBot="1" x14ac:dyDescent="0.25">
      <c r="A347" s="994"/>
      <c r="B347" s="554"/>
      <c r="C347" s="281"/>
      <c r="D347" s="284"/>
      <c r="E347" s="623"/>
      <c r="F347" s="284"/>
      <c r="G347" s="293"/>
      <c r="H347" s="386"/>
      <c r="I347" s="295"/>
      <c r="J347" s="295"/>
      <c r="K347" s="383"/>
      <c r="L347" s="602" t="s">
        <v>427</v>
      </c>
      <c r="M347" s="329">
        <v>0.1</v>
      </c>
      <c r="N347" s="53" t="s">
        <v>43</v>
      </c>
      <c r="O347" s="110">
        <v>0</v>
      </c>
      <c r="P347" s="111">
        <v>0</v>
      </c>
      <c r="Q347" s="111">
        <v>0</v>
      </c>
      <c r="R347" s="175">
        <v>1</v>
      </c>
      <c r="S347" s="192">
        <f t="shared" ref="S347" si="1415">SUM(O347:O347)*M347</f>
        <v>0</v>
      </c>
      <c r="T347" s="193">
        <f t="shared" ref="T347" si="1416">SUM(P347:P347)*M347</f>
        <v>0</v>
      </c>
      <c r="U347" s="193">
        <f t="shared" ref="U347" si="1417">SUM(Q347:Q347)*M347</f>
        <v>0</v>
      </c>
      <c r="V347" s="201">
        <f t="shared" ref="V347" si="1418">SUM(R347:R347)*M347</f>
        <v>0.1</v>
      </c>
      <c r="W347" s="205">
        <f t="shared" si="1258"/>
        <v>0.1</v>
      </c>
      <c r="X347" s="320"/>
      <c r="Y347" s="323"/>
      <c r="Z347" s="323"/>
      <c r="AA347" s="323"/>
      <c r="AB347" s="326"/>
      <c r="AC347" s="638"/>
      <c r="AD347" s="279"/>
      <c r="AE347" s="255" t="str">
        <f t="shared" si="1185"/>
        <v>EQUILIBRADA</v>
      </c>
      <c r="AF347" s="264"/>
      <c r="AG347" s="264"/>
      <c r="AH347" s="270"/>
      <c r="AI347" s="990"/>
      <c r="AJ347" s="21"/>
      <c r="AK347" s="61"/>
      <c r="AL347" s="61"/>
      <c r="AM347" s="61"/>
      <c r="AN347" s="61"/>
      <c r="AO347" s="22"/>
      <c r="AP347" s="55"/>
    </row>
    <row r="348" spans="1:42" ht="40" customHeight="1" thickBot="1" x14ac:dyDescent="0.25">
      <c r="A348" s="994"/>
      <c r="B348" s="554"/>
      <c r="C348" s="281"/>
      <c r="D348" s="284"/>
      <c r="E348" s="623"/>
      <c r="F348" s="284"/>
      <c r="G348" s="293"/>
      <c r="H348" s="386"/>
      <c r="I348" s="295"/>
      <c r="J348" s="295"/>
      <c r="K348" s="383"/>
      <c r="L348" s="646"/>
      <c r="M348" s="400"/>
      <c r="N348" s="51" t="s">
        <v>49</v>
      </c>
      <c r="O348" s="79">
        <v>0</v>
      </c>
      <c r="P348" s="76">
        <v>0</v>
      </c>
      <c r="Q348" s="76">
        <v>0</v>
      </c>
      <c r="R348" s="174">
        <v>0</v>
      </c>
      <c r="S348" s="189">
        <f t="shared" ref="S348" si="1419">SUM(O348:O348)*M347</f>
        <v>0</v>
      </c>
      <c r="T348" s="190">
        <f t="shared" ref="T348" si="1420">SUM(P348:P348)*M347</f>
        <v>0</v>
      </c>
      <c r="U348" s="190">
        <f t="shared" ref="U348" si="1421">SUM(Q348:Q348)*M347</f>
        <v>0</v>
      </c>
      <c r="V348" s="200">
        <f t="shared" ref="V348" si="1422">SUM(R348:R348)*M347</f>
        <v>0</v>
      </c>
      <c r="W348" s="204">
        <f t="shared" si="1258"/>
        <v>0</v>
      </c>
      <c r="X348" s="320"/>
      <c r="Y348" s="323"/>
      <c r="Z348" s="323"/>
      <c r="AA348" s="323"/>
      <c r="AB348" s="326"/>
      <c r="AC348" s="638"/>
      <c r="AD348" s="274"/>
      <c r="AE348" s="256"/>
      <c r="AF348" s="264"/>
      <c r="AG348" s="264"/>
      <c r="AH348" s="270"/>
      <c r="AI348" s="990"/>
      <c r="AJ348" s="21"/>
      <c r="AK348" s="61"/>
      <c r="AL348" s="61"/>
      <c r="AM348" s="61"/>
      <c r="AN348" s="61"/>
      <c r="AO348" s="22"/>
      <c r="AP348" s="55"/>
    </row>
    <row r="349" spans="1:42" ht="40" customHeight="1" thickBot="1" x14ac:dyDescent="0.25">
      <c r="A349" s="994"/>
      <c r="B349" s="554"/>
      <c r="C349" s="281"/>
      <c r="D349" s="284"/>
      <c r="E349" s="623"/>
      <c r="F349" s="284"/>
      <c r="G349" s="293"/>
      <c r="H349" s="386"/>
      <c r="I349" s="295"/>
      <c r="J349" s="295"/>
      <c r="K349" s="383"/>
      <c r="L349" s="602" t="s">
        <v>428</v>
      </c>
      <c r="M349" s="329">
        <v>0.2</v>
      </c>
      <c r="N349" s="53" t="s">
        <v>43</v>
      </c>
      <c r="O349" s="110">
        <v>0</v>
      </c>
      <c r="P349" s="111">
        <v>0.5</v>
      </c>
      <c r="Q349" s="111">
        <v>0.5</v>
      </c>
      <c r="R349" s="175">
        <v>1</v>
      </c>
      <c r="S349" s="192">
        <f t="shared" ref="S349" si="1423">SUM(O349:O349)*M349</f>
        <v>0</v>
      </c>
      <c r="T349" s="193">
        <f t="shared" ref="T349" si="1424">SUM(P349:P349)*M349</f>
        <v>0.1</v>
      </c>
      <c r="U349" s="193">
        <f t="shared" ref="U349" si="1425">SUM(Q349:Q349)*M349</f>
        <v>0.1</v>
      </c>
      <c r="V349" s="201">
        <f t="shared" ref="V349" si="1426">SUM(R349:R349)*M349</f>
        <v>0.2</v>
      </c>
      <c r="W349" s="205">
        <f t="shared" si="1258"/>
        <v>0.2</v>
      </c>
      <c r="X349" s="320"/>
      <c r="Y349" s="323"/>
      <c r="Z349" s="323"/>
      <c r="AA349" s="323"/>
      <c r="AB349" s="326"/>
      <c r="AC349" s="638"/>
      <c r="AD349" s="275" t="s">
        <v>429</v>
      </c>
      <c r="AE349" s="255" t="str">
        <f t="shared" si="1185"/>
        <v>EQUILIBRADA</v>
      </c>
      <c r="AF349" s="264"/>
      <c r="AG349" s="264"/>
      <c r="AH349" s="270"/>
      <c r="AI349" s="990"/>
      <c r="AJ349" s="21"/>
      <c r="AK349" s="61"/>
      <c r="AL349" s="61"/>
      <c r="AM349" s="61"/>
      <c r="AN349" s="61"/>
      <c r="AO349" s="22"/>
      <c r="AP349" s="55"/>
    </row>
    <row r="350" spans="1:42" ht="40" customHeight="1" thickBot="1" x14ac:dyDescent="0.25">
      <c r="A350" s="994"/>
      <c r="B350" s="554"/>
      <c r="C350" s="281"/>
      <c r="D350" s="284"/>
      <c r="E350" s="623"/>
      <c r="F350" s="284"/>
      <c r="G350" s="293"/>
      <c r="H350" s="386"/>
      <c r="I350" s="295"/>
      <c r="J350" s="295"/>
      <c r="K350" s="383"/>
      <c r="L350" s="646"/>
      <c r="M350" s="400"/>
      <c r="N350" s="51" t="s">
        <v>49</v>
      </c>
      <c r="O350" s="79">
        <v>0</v>
      </c>
      <c r="P350" s="76">
        <v>0</v>
      </c>
      <c r="Q350" s="76">
        <v>0</v>
      </c>
      <c r="R350" s="174">
        <v>0</v>
      </c>
      <c r="S350" s="189">
        <f t="shared" ref="S350" si="1427">SUM(O350:O350)*M349</f>
        <v>0</v>
      </c>
      <c r="T350" s="190">
        <f t="shared" ref="T350" si="1428">SUM(P350:P350)*M349</f>
        <v>0</v>
      </c>
      <c r="U350" s="190">
        <f t="shared" ref="U350" si="1429">SUM(Q350:Q350)*M349</f>
        <v>0</v>
      </c>
      <c r="V350" s="200">
        <f t="shared" ref="V350" si="1430">SUM(R350:R350)*M349</f>
        <v>0</v>
      </c>
      <c r="W350" s="204">
        <f t="shared" si="1258"/>
        <v>0</v>
      </c>
      <c r="X350" s="320"/>
      <c r="Y350" s="323"/>
      <c r="Z350" s="323"/>
      <c r="AA350" s="323"/>
      <c r="AB350" s="326"/>
      <c r="AC350" s="638"/>
      <c r="AD350" s="274"/>
      <c r="AE350" s="256"/>
      <c r="AF350" s="264"/>
      <c r="AG350" s="264"/>
      <c r="AH350" s="270"/>
      <c r="AI350" s="990"/>
      <c r="AJ350" s="21"/>
      <c r="AK350" s="61"/>
      <c r="AL350" s="61"/>
      <c r="AM350" s="61"/>
      <c r="AN350" s="61"/>
      <c r="AO350" s="22"/>
      <c r="AP350" s="55"/>
    </row>
    <row r="351" spans="1:42" ht="40" customHeight="1" thickBot="1" x14ac:dyDescent="0.25">
      <c r="A351" s="994"/>
      <c r="B351" s="554"/>
      <c r="C351" s="281"/>
      <c r="D351" s="284"/>
      <c r="E351" s="623"/>
      <c r="F351" s="284"/>
      <c r="G351" s="293"/>
      <c r="H351" s="386"/>
      <c r="I351" s="295"/>
      <c r="J351" s="295"/>
      <c r="K351" s="383"/>
      <c r="L351" s="602" t="s">
        <v>430</v>
      </c>
      <c r="M351" s="329">
        <v>0.2</v>
      </c>
      <c r="N351" s="53" t="s">
        <v>43</v>
      </c>
      <c r="O351" s="110">
        <v>0</v>
      </c>
      <c r="P351" s="111">
        <v>0.5</v>
      </c>
      <c r="Q351" s="111">
        <v>0.5</v>
      </c>
      <c r="R351" s="175">
        <v>1</v>
      </c>
      <c r="S351" s="192">
        <f t="shared" ref="S351" si="1431">SUM(O351:O351)*M351</f>
        <v>0</v>
      </c>
      <c r="T351" s="193">
        <f t="shared" ref="T351" si="1432">SUM(P351:P351)*M351</f>
        <v>0.1</v>
      </c>
      <c r="U351" s="193">
        <f t="shared" ref="U351" si="1433">SUM(Q351:Q351)*M351</f>
        <v>0.1</v>
      </c>
      <c r="V351" s="201">
        <f t="shared" ref="V351" si="1434">SUM(R351:R351)*M351</f>
        <v>0.2</v>
      </c>
      <c r="W351" s="205">
        <f t="shared" si="1258"/>
        <v>0.2</v>
      </c>
      <c r="X351" s="320"/>
      <c r="Y351" s="323"/>
      <c r="Z351" s="323"/>
      <c r="AA351" s="323"/>
      <c r="AB351" s="326"/>
      <c r="AC351" s="638"/>
      <c r="AD351" s="275" t="s">
        <v>429</v>
      </c>
      <c r="AE351" s="255" t="str">
        <f t="shared" si="1185"/>
        <v>EQUILIBRADA</v>
      </c>
      <c r="AF351" s="264"/>
      <c r="AG351" s="264"/>
      <c r="AH351" s="270"/>
      <c r="AI351" s="990"/>
      <c r="AJ351" s="21"/>
      <c r="AK351" s="61"/>
      <c r="AL351" s="61"/>
      <c r="AM351" s="61"/>
      <c r="AN351" s="61"/>
      <c r="AO351" s="22"/>
      <c r="AP351" s="55"/>
    </row>
    <row r="352" spans="1:42" ht="40" customHeight="1" thickBot="1" x14ac:dyDescent="0.25">
      <c r="A352" s="994"/>
      <c r="B352" s="554"/>
      <c r="C352" s="281"/>
      <c r="D352" s="284"/>
      <c r="E352" s="623"/>
      <c r="F352" s="284"/>
      <c r="G352" s="377"/>
      <c r="H352" s="387"/>
      <c r="I352" s="381"/>
      <c r="J352" s="381"/>
      <c r="K352" s="384"/>
      <c r="L352" s="603"/>
      <c r="M352" s="375"/>
      <c r="N352" s="51" t="s">
        <v>49</v>
      </c>
      <c r="O352" s="84">
        <v>0</v>
      </c>
      <c r="P352" s="78">
        <v>0</v>
      </c>
      <c r="Q352" s="78">
        <v>0</v>
      </c>
      <c r="R352" s="176">
        <v>0</v>
      </c>
      <c r="S352" s="195">
        <f t="shared" ref="S352" si="1435">SUM(O352:O352)*M351</f>
        <v>0</v>
      </c>
      <c r="T352" s="196">
        <f t="shared" ref="T352" si="1436">SUM(P352:P352)*M351</f>
        <v>0</v>
      </c>
      <c r="U352" s="196">
        <f t="shared" ref="U352" si="1437">SUM(Q352:Q352)*M351</f>
        <v>0</v>
      </c>
      <c r="V352" s="202">
        <f t="shared" ref="V352" si="1438">SUM(R352:R352)*M351</f>
        <v>0</v>
      </c>
      <c r="W352" s="206">
        <f t="shared" si="1258"/>
        <v>0</v>
      </c>
      <c r="X352" s="321"/>
      <c r="Y352" s="324"/>
      <c r="Z352" s="324"/>
      <c r="AA352" s="324"/>
      <c r="AB352" s="327"/>
      <c r="AC352" s="638"/>
      <c r="AD352" s="276"/>
      <c r="AE352" s="256"/>
      <c r="AF352" s="264"/>
      <c r="AG352" s="264"/>
      <c r="AH352" s="270"/>
      <c r="AI352" s="990"/>
      <c r="AJ352" s="21"/>
      <c r="AK352" s="61"/>
      <c r="AL352" s="61"/>
      <c r="AM352" s="61"/>
      <c r="AN352" s="61"/>
      <c r="AO352" s="22"/>
      <c r="AP352" s="55"/>
    </row>
    <row r="353" spans="1:42" ht="40" customHeight="1" thickBot="1" x14ac:dyDescent="0.25">
      <c r="A353" s="994"/>
      <c r="B353" s="554"/>
      <c r="C353" s="281"/>
      <c r="D353" s="284"/>
      <c r="E353" s="623"/>
      <c r="F353" s="284"/>
      <c r="G353" s="376" t="s">
        <v>431</v>
      </c>
      <c r="H353" s="378">
        <v>48</v>
      </c>
      <c r="I353" s="380" t="s">
        <v>432</v>
      </c>
      <c r="J353" s="380" t="s">
        <v>371</v>
      </c>
      <c r="K353" s="382">
        <v>0</v>
      </c>
      <c r="L353" s="645" t="s">
        <v>433</v>
      </c>
      <c r="M353" s="399">
        <v>0.25</v>
      </c>
      <c r="N353" s="53" t="s">
        <v>43</v>
      </c>
      <c r="O353" s="110">
        <v>0.25</v>
      </c>
      <c r="P353" s="111">
        <v>1</v>
      </c>
      <c r="Q353" s="111">
        <v>1</v>
      </c>
      <c r="R353" s="175">
        <v>1</v>
      </c>
      <c r="S353" s="186">
        <f t="shared" ref="S353" si="1439">SUM(O353:O353)*M353</f>
        <v>6.25E-2</v>
      </c>
      <c r="T353" s="187">
        <f t="shared" ref="T353" si="1440">SUM(P353:P353)*M353</f>
        <v>0.25</v>
      </c>
      <c r="U353" s="187">
        <f t="shared" ref="U353" si="1441">SUM(Q353:Q353)*M353</f>
        <v>0.25</v>
      </c>
      <c r="V353" s="199">
        <f t="shared" ref="V353" si="1442">SUM(R353:R353)*M353</f>
        <v>0.25</v>
      </c>
      <c r="W353" s="203">
        <f t="shared" si="1258"/>
        <v>0.25</v>
      </c>
      <c r="X353" s="319">
        <f>+S354+S356+S352+S350</f>
        <v>0</v>
      </c>
      <c r="Y353" s="322">
        <f>+T354+T356+T352+T350</f>
        <v>0</v>
      </c>
      <c r="Z353" s="322">
        <f>+U354+U356+U352+U350</f>
        <v>0</v>
      </c>
      <c r="AA353" s="322">
        <f>+V354+V356+V352+V350</f>
        <v>0</v>
      </c>
      <c r="AB353" s="325">
        <f>+W354+W356+W352+W350</f>
        <v>0</v>
      </c>
      <c r="AC353" s="638"/>
      <c r="AD353" s="273" t="s">
        <v>434</v>
      </c>
      <c r="AE353" s="255" t="str">
        <f t="shared" ref="AE353:AE415" si="1443">+IF(O354&gt;O353,"SUPERADA",IF(O354=O353,"EQUILIBRADA",IF(O354&lt;O353,"PARA MEJORAR")))</f>
        <v>PARA MEJORAR</v>
      </c>
      <c r="AF353" s="272" t="str">
        <f>IF(COUNTIF(AE355:AE358,"PARA MEJORAR")&gt;=1,"PARA MEJORAR","BIEN")</f>
        <v>PARA MEJORAR</v>
      </c>
      <c r="AG353" s="264"/>
      <c r="AH353" s="270"/>
      <c r="AI353" s="990"/>
      <c r="AJ353" s="21"/>
      <c r="AK353" s="61"/>
      <c r="AL353" s="61"/>
      <c r="AM353" s="61"/>
      <c r="AN353" s="61"/>
      <c r="AO353" s="22"/>
      <c r="AP353" s="55"/>
    </row>
    <row r="354" spans="1:42" ht="40" customHeight="1" thickBot="1" x14ac:dyDescent="0.25">
      <c r="A354" s="994"/>
      <c r="B354" s="554"/>
      <c r="C354" s="281"/>
      <c r="D354" s="284"/>
      <c r="E354" s="623"/>
      <c r="F354" s="284"/>
      <c r="G354" s="293"/>
      <c r="H354" s="294"/>
      <c r="I354" s="295"/>
      <c r="J354" s="295"/>
      <c r="K354" s="383"/>
      <c r="L354" s="633"/>
      <c r="M354" s="400"/>
      <c r="N354" s="51" t="s">
        <v>49</v>
      </c>
      <c r="O354" s="79">
        <v>0</v>
      </c>
      <c r="P354" s="76">
        <v>0</v>
      </c>
      <c r="Q354" s="76">
        <v>0</v>
      </c>
      <c r="R354" s="174">
        <v>0</v>
      </c>
      <c r="S354" s="189">
        <f t="shared" ref="S354" si="1444">SUM(O354:O354)*M353</f>
        <v>0</v>
      </c>
      <c r="T354" s="190">
        <f t="shared" ref="T354" si="1445">SUM(P354:P354)*M353</f>
        <v>0</v>
      </c>
      <c r="U354" s="190">
        <f t="shared" ref="U354" si="1446">SUM(Q354:Q354)*M353</f>
        <v>0</v>
      </c>
      <c r="V354" s="200">
        <f t="shared" ref="V354" si="1447">SUM(R354:R354)*M353</f>
        <v>0</v>
      </c>
      <c r="W354" s="204">
        <f t="shared" si="1258"/>
        <v>0</v>
      </c>
      <c r="X354" s="320"/>
      <c r="Y354" s="323"/>
      <c r="Z354" s="323"/>
      <c r="AA354" s="323"/>
      <c r="AB354" s="326"/>
      <c r="AC354" s="638"/>
      <c r="AD354" s="274"/>
      <c r="AE354" s="256"/>
      <c r="AF354" s="272"/>
      <c r="AG354" s="264"/>
      <c r="AH354" s="270"/>
      <c r="AI354" s="990"/>
      <c r="AJ354" s="21"/>
      <c r="AK354" s="61"/>
      <c r="AL354" s="61"/>
      <c r="AM354" s="61"/>
      <c r="AN354" s="61"/>
      <c r="AO354" s="22"/>
      <c r="AP354" s="55"/>
    </row>
    <row r="355" spans="1:42" ht="40" customHeight="1" thickBot="1" x14ac:dyDescent="0.25">
      <c r="A355" s="994"/>
      <c r="B355" s="554"/>
      <c r="C355" s="281"/>
      <c r="D355" s="284"/>
      <c r="E355" s="623"/>
      <c r="F355" s="284"/>
      <c r="G355" s="293"/>
      <c r="H355" s="294"/>
      <c r="I355" s="295"/>
      <c r="J355" s="295"/>
      <c r="K355" s="383"/>
      <c r="L355" s="304" t="s">
        <v>435</v>
      </c>
      <c r="M355" s="329">
        <v>0.25</v>
      </c>
      <c r="N355" s="53" t="s">
        <v>43</v>
      </c>
      <c r="O355" s="110">
        <v>0</v>
      </c>
      <c r="P355" s="111">
        <v>0</v>
      </c>
      <c r="Q355" s="111">
        <v>0.5</v>
      </c>
      <c r="R355" s="175">
        <v>1</v>
      </c>
      <c r="S355" s="192">
        <f t="shared" ref="S355" si="1448">SUM(O355:O355)*M355</f>
        <v>0</v>
      </c>
      <c r="T355" s="193">
        <f t="shared" ref="T355" si="1449">SUM(P355:P355)*M355</f>
        <v>0</v>
      </c>
      <c r="U355" s="193">
        <f t="shared" ref="U355" si="1450">SUM(Q355:Q355)*M355</f>
        <v>0.125</v>
      </c>
      <c r="V355" s="201">
        <f t="shared" ref="V355" si="1451">SUM(R355:R355)*M355</f>
        <v>0.25</v>
      </c>
      <c r="W355" s="205">
        <f t="shared" si="1258"/>
        <v>0.25</v>
      </c>
      <c r="X355" s="320"/>
      <c r="Y355" s="323"/>
      <c r="Z355" s="323"/>
      <c r="AA355" s="323"/>
      <c r="AB355" s="326"/>
      <c r="AC355" s="638"/>
      <c r="AD355" s="273" t="s">
        <v>434</v>
      </c>
      <c r="AE355" s="255" t="str">
        <f t="shared" si="1443"/>
        <v>EQUILIBRADA</v>
      </c>
      <c r="AF355" s="272"/>
      <c r="AG355" s="264"/>
      <c r="AH355" s="270"/>
      <c r="AI355" s="990"/>
      <c r="AJ355" s="18"/>
      <c r="AK355" s="19"/>
      <c r="AL355" s="19"/>
      <c r="AM355" s="19"/>
      <c r="AN355" s="19"/>
      <c r="AO355" s="20"/>
      <c r="AP355" s="55"/>
    </row>
    <row r="356" spans="1:42" ht="40" customHeight="1" thickBot="1" x14ac:dyDescent="0.25">
      <c r="A356" s="994"/>
      <c r="B356" s="554"/>
      <c r="C356" s="281"/>
      <c r="D356" s="284"/>
      <c r="E356" s="623"/>
      <c r="F356" s="284"/>
      <c r="G356" s="293"/>
      <c r="H356" s="294"/>
      <c r="I356" s="295"/>
      <c r="J356" s="295"/>
      <c r="K356" s="383"/>
      <c r="L356" s="304"/>
      <c r="M356" s="400"/>
      <c r="N356" s="51" t="s">
        <v>49</v>
      </c>
      <c r="O356" s="79">
        <v>0</v>
      </c>
      <c r="P356" s="76">
        <v>0</v>
      </c>
      <c r="Q356" s="76">
        <v>0</v>
      </c>
      <c r="R356" s="174">
        <v>0</v>
      </c>
      <c r="S356" s="189">
        <f t="shared" ref="S356" si="1452">SUM(O356:O356)*M355</f>
        <v>0</v>
      </c>
      <c r="T356" s="190">
        <f t="shared" ref="T356" si="1453">SUM(P356:P356)*M355</f>
        <v>0</v>
      </c>
      <c r="U356" s="190">
        <f t="shared" ref="U356" si="1454">SUM(Q356:Q356)*M355</f>
        <v>0</v>
      </c>
      <c r="V356" s="200">
        <f t="shared" ref="V356" si="1455">SUM(R356:R356)*M355</f>
        <v>0</v>
      </c>
      <c r="W356" s="204">
        <f t="shared" si="1258"/>
        <v>0</v>
      </c>
      <c r="X356" s="320"/>
      <c r="Y356" s="323"/>
      <c r="Z356" s="323"/>
      <c r="AA356" s="323"/>
      <c r="AB356" s="326"/>
      <c r="AC356" s="638"/>
      <c r="AD356" s="274"/>
      <c r="AE356" s="256"/>
      <c r="AF356" s="272"/>
      <c r="AG356" s="264"/>
      <c r="AH356" s="270"/>
      <c r="AI356" s="990"/>
      <c r="AJ356" s="21"/>
      <c r="AK356" s="61"/>
      <c r="AL356" s="61"/>
      <c r="AM356" s="61"/>
      <c r="AN356" s="61"/>
      <c r="AO356" s="22"/>
      <c r="AP356" s="55"/>
    </row>
    <row r="357" spans="1:42" ht="40" customHeight="1" thickBot="1" x14ac:dyDescent="0.25">
      <c r="A357" s="994"/>
      <c r="B357" s="554"/>
      <c r="C357" s="281"/>
      <c r="D357" s="284"/>
      <c r="E357" s="623"/>
      <c r="F357" s="284"/>
      <c r="G357" s="293"/>
      <c r="H357" s="294"/>
      <c r="I357" s="295"/>
      <c r="J357" s="295"/>
      <c r="K357" s="383"/>
      <c r="L357" s="633" t="s">
        <v>436</v>
      </c>
      <c r="M357" s="329">
        <v>0.25</v>
      </c>
      <c r="N357" s="53" t="s">
        <v>43</v>
      </c>
      <c r="O357" s="110">
        <v>0.25</v>
      </c>
      <c r="P357" s="111">
        <v>0.5</v>
      </c>
      <c r="Q357" s="111">
        <v>0.75</v>
      </c>
      <c r="R357" s="175">
        <v>1</v>
      </c>
      <c r="S357" s="192">
        <f t="shared" ref="S357" si="1456">SUM(O357:O357)*M357</f>
        <v>6.25E-2</v>
      </c>
      <c r="T357" s="193">
        <f t="shared" ref="T357" si="1457">SUM(P357:P357)*M357</f>
        <v>0.125</v>
      </c>
      <c r="U357" s="193">
        <f t="shared" ref="U357" si="1458">SUM(Q357:Q357)*M357</f>
        <v>0.1875</v>
      </c>
      <c r="V357" s="201">
        <f t="shared" ref="V357" si="1459">SUM(R357:R357)*M357</f>
        <v>0.25</v>
      </c>
      <c r="W357" s="205">
        <f t="shared" si="1258"/>
        <v>0.25</v>
      </c>
      <c r="X357" s="320"/>
      <c r="Y357" s="323"/>
      <c r="Z357" s="323"/>
      <c r="AA357" s="323"/>
      <c r="AB357" s="326"/>
      <c r="AC357" s="638"/>
      <c r="AD357" s="273" t="s">
        <v>434</v>
      </c>
      <c r="AE357" s="255" t="str">
        <f t="shared" si="1443"/>
        <v>PARA MEJORAR</v>
      </c>
      <c r="AF357" s="272"/>
      <c r="AG357" s="264"/>
      <c r="AH357" s="270"/>
      <c r="AI357" s="990"/>
      <c r="AJ357" s="21"/>
      <c r="AK357" s="61"/>
      <c r="AL357" s="61"/>
      <c r="AM357" s="61"/>
      <c r="AN357" s="61"/>
      <c r="AO357" s="22"/>
      <c r="AP357" s="55"/>
    </row>
    <row r="358" spans="1:42" ht="40" customHeight="1" thickBot="1" x14ac:dyDescent="0.25">
      <c r="A358" s="994"/>
      <c r="B358" s="554"/>
      <c r="C358" s="281"/>
      <c r="D358" s="284"/>
      <c r="E358" s="623"/>
      <c r="F358" s="284"/>
      <c r="G358" s="293"/>
      <c r="H358" s="294"/>
      <c r="I358" s="295"/>
      <c r="J358" s="295"/>
      <c r="K358" s="383"/>
      <c r="L358" s="646"/>
      <c r="M358" s="400"/>
      <c r="N358" s="51" t="s">
        <v>49</v>
      </c>
      <c r="O358" s="79">
        <v>0</v>
      </c>
      <c r="P358" s="76">
        <v>0</v>
      </c>
      <c r="Q358" s="76">
        <v>0</v>
      </c>
      <c r="R358" s="174">
        <v>0</v>
      </c>
      <c r="S358" s="189">
        <f t="shared" ref="S358" si="1460">SUM(O358:O358)*M357</f>
        <v>0</v>
      </c>
      <c r="T358" s="190">
        <f t="shared" ref="T358" si="1461">SUM(P358:P358)*M357</f>
        <v>0</v>
      </c>
      <c r="U358" s="190">
        <f t="shared" ref="U358" si="1462">SUM(Q358:Q358)*M357</f>
        <v>0</v>
      </c>
      <c r="V358" s="200">
        <f t="shared" ref="V358" si="1463">SUM(R358:R358)*M357</f>
        <v>0</v>
      </c>
      <c r="W358" s="204">
        <f t="shared" si="1258"/>
        <v>0</v>
      </c>
      <c r="X358" s="320"/>
      <c r="Y358" s="323"/>
      <c r="Z358" s="323"/>
      <c r="AA358" s="323"/>
      <c r="AB358" s="326"/>
      <c r="AC358" s="638"/>
      <c r="AD358" s="274"/>
      <c r="AE358" s="256"/>
      <c r="AF358" s="272"/>
      <c r="AG358" s="264"/>
      <c r="AH358" s="270"/>
      <c r="AI358" s="990"/>
      <c r="AJ358" s="21"/>
      <c r="AK358" s="61"/>
      <c r="AL358" s="61"/>
      <c r="AM358" s="61"/>
      <c r="AN358" s="61"/>
      <c r="AO358" s="22"/>
      <c r="AP358" s="55"/>
    </row>
    <row r="359" spans="1:42" ht="40" customHeight="1" thickBot="1" x14ac:dyDescent="0.25">
      <c r="A359" s="994"/>
      <c r="B359" s="554"/>
      <c r="C359" s="281"/>
      <c r="D359" s="284"/>
      <c r="E359" s="623"/>
      <c r="F359" s="284"/>
      <c r="G359" s="293"/>
      <c r="H359" s="294"/>
      <c r="I359" s="295"/>
      <c r="J359" s="295"/>
      <c r="K359" s="383"/>
      <c r="L359" s="602" t="s">
        <v>437</v>
      </c>
      <c r="M359" s="329">
        <v>0.25</v>
      </c>
      <c r="N359" s="53" t="s">
        <v>43</v>
      </c>
      <c r="O359" s="110">
        <v>0</v>
      </c>
      <c r="P359" s="111">
        <v>0.25</v>
      </c>
      <c r="Q359" s="111">
        <v>0.5</v>
      </c>
      <c r="R359" s="175">
        <v>1</v>
      </c>
      <c r="S359" s="192">
        <f t="shared" ref="S359" si="1464">SUM(O359:O359)*M359</f>
        <v>0</v>
      </c>
      <c r="T359" s="193">
        <f t="shared" ref="T359" si="1465">SUM(P359:P359)*M359</f>
        <v>6.25E-2</v>
      </c>
      <c r="U359" s="193">
        <f t="shared" ref="U359" si="1466">SUM(Q359:Q359)*M359</f>
        <v>0.125</v>
      </c>
      <c r="V359" s="201">
        <f t="shared" ref="V359" si="1467">SUM(R359:R359)*M359</f>
        <v>0.25</v>
      </c>
      <c r="W359" s="205">
        <f t="shared" si="1258"/>
        <v>0.25</v>
      </c>
      <c r="X359" s="320"/>
      <c r="Y359" s="323"/>
      <c r="Z359" s="323"/>
      <c r="AA359" s="323"/>
      <c r="AB359" s="326"/>
      <c r="AC359" s="638"/>
      <c r="AD359" s="275" t="s">
        <v>373</v>
      </c>
      <c r="AE359" s="255" t="str">
        <f t="shared" si="1443"/>
        <v>EQUILIBRADA</v>
      </c>
      <c r="AF359" s="272"/>
      <c r="AG359" s="264"/>
      <c r="AH359" s="270"/>
      <c r="AI359" s="990"/>
      <c r="AJ359" s="21"/>
      <c r="AK359" s="61"/>
      <c r="AL359" s="61"/>
      <c r="AM359" s="61"/>
      <c r="AN359" s="61"/>
      <c r="AO359" s="22"/>
      <c r="AP359" s="55"/>
    </row>
    <row r="360" spans="1:42" ht="40" customHeight="1" thickBot="1" x14ac:dyDescent="0.25">
      <c r="A360" s="994"/>
      <c r="B360" s="554"/>
      <c r="C360" s="281"/>
      <c r="D360" s="284"/>
      <c r="E360" s="623"/>
      <c r="F360" s="284"/>
      <c r="G360" s="377"/>
      <c r="H360" s="379"/>
      <c r="I360" s="381"/>
      <c r="J360" s="381"/>
      <c r="K360" s="384"/>
      <c r="L360" s="603"/>
      <c r="M360" s="375"/>
      <c r="N360" s="51" t="s">
        <v>49</v>
      </c>
      <c r="O360" s="84">
        <v>0</v>
      </c>
      <c r="P360" s="78">
        <v>0</v>
      </c>
      <c r="Q360" s="78">
        <v>0</v>
      </c>
      <c r="R360" s="176">
        <v>0</v>
      </c>
      <c r="S360" s="195">
        <f t="shared" ref="S360" si="1468">SUM(O360:O360)*M359</f>
        <v>0</v>
      </c>
      <c r="T360" s="196">
        <f t="shared" ref="T360" si="1469">SUM(P360:P360)*M359</f>
        <v>0</v>
      </c>
      <c r="U360" s="196">
        <f t="shared" ref="U360" si="1470">SUM(Q360:Q360)*M359</f>
        <v>0</v>
      </c>
      <c r="V360" s="202">
        <f t="shared" ref="V360" si="1471">SUM(R360:R360)*M359</f>
        <v>0</v>
      </c>
      <c r="W360" s="206">
        <f t="shared" si="1258"/>
        <v>0</v>
      </c>
      <c r="X360" s="321"/>
      <c r="Y360" s="324"/>
      <c r="Z360" s="324"/>
      <c r="AA360" s="324"/>
      <c r="AB360" s="327"/>
      <c r="AC360" s="638"/>
      <c r="AD360" s="276"/>
      <c r="AE360" s="256"/>
      <c r="AF360" s="272"/>
      <c r="AG360" s="264"/>
      <c r="AH360" s="270"/>
      <c r="AI360" s="990"/>
      <c r="AJ360" s="21"/>
      <c r="AK360" s="61"/>
      <c r="AL360" s="61"/>
      <c r="AM360" s="61"/>
      <c r="AN360" s="61"/>
      <c r="AO360" s="22"/>
      <c r="AP360" s="55"/>
    </row>
    <row r="361" spans="1:42" ht="40" customHeight="1" thickBot="1" x14ac:dyDescent="0.25">
      <c r="A361" s="994"/>
      <c r="B361" s="554"/>
      <c r="C361" s="281"/>
      <c r="D361" s="284"/>
      <c r="E361" s="623"/>
      <c r="F361" s="284"/>
      <c r="G361" s="376" t="s">
        <v>438</v>
      </c>
      <c r="H361" s="378">
        <v>49</v>
      </c>
      <c r="I361" s="380" t="s">
        <v>439</v>
      </c>
      <c r="J361" s="380" t="s">
        <v>371</v>
      </c>
      <c r="K361" s="382">
        <v>0</v>
      </c>
      <c r="L361" s="645" t="s">
        <v>440</v>
      </c>
      <c r="M361" s="399">
        <v>0.25</v>
      </c>
      <c r="N361" s="53" t="s">
        <v>43</v>
      </c>
      <c r="O361" s="110">
        <v>0</v>
      </c>
      <c r="P361" s="111">
        <v>0.25</v>
      </c>
      <c r="Q361" s="111">
        <v>1</v>
      </c>
      <c r="R361" s="175">
        <v>1</v>
      </c>
      <c r="S361" s="186">
        <f t="shared" ref="S361" si="1472">SUM(O361:O361)*M361</f>
        <v>0</v>
      </c>
      <c r="T361" s="187">
        <f t="shared" ref="T361" si="1473">SUM(P361:P361)*M361</f>
        <v>6.25E-2</v>
      </c>
      <c r="U361" s="187">
        <f t="shared" ref="U361" si="1474">SUM(Q361:Q361)*M361</f>
        <v>0.25</v>
      </c>
      <c r="V361" s="199">
        <f t="shared" ref="V361" si="1475">SUM(R361:R361)*M361</f>
        <v>0.25</v>
      </c>
      <c r="W361" s="203">
        <f t="shared" si="1258"/>
        <v>0.25</v>
      </c>
      <c r="X361" s="319">
        <f>+S360+S362+S364+S358</f>
        <v>0</v>
      </c>
      <c r="Y361" s="322">
        <f>+T360+T362+T364+T358</f>
        <v>0</v>
      </c>
      <c r="Z361" s="322">
        <f>+U360+U362+U364+U358</f>
        <v>0</v>
      </c>
      <c r="AA361" s="322">
        <f>+V360+V362+V364+V358</f>
        <v>0</v>
      </c>
      <c r="AB361" s="325">
        <f>+W360+W362+W364+W358</f>
        <v>0</v>
      </c>
      <c r="AC361" s="638"/>
      <c r="AD361" s="273" t="s">
        <v>434</v>
      </c>
      <c r="AE361" s="255" t="str">
        <f t="shared" si="1443"/>
        <v>EQUILIBRADA</v>
      </c>
      <c r="AF361" s="263" t="str">
        <f>IF(COUNTIF(AE361:AE366,"PARA MEJORAR")&gt;=1,"PARA MEJORAR","BIEN")</f>
        <v>BIEN</v>
      </c>
      <c r="AG361" s="264"/>
      <c r="AH361" s="270"/>
      <c r="AI361" s="990"/>
      <c r="AJ361" s="18"/>
      <c r="AK361" s="19"/>
      <c r="AL361" s="19"/>
      <c r="AM361" s="19"/>
      <c r="AN361" s="19"/>
      <c r="AO361" s="20"/>
      <c r="AP361" s="55"/>
    </row>
    <row r="362" spans="1:42" ht="40" customHeight="1" thickBot="1" x14ac:dyDescent="0.25">
      <c r="A362" s="994"/>
      <c r="B362" s="554"/>
      <c r="C362" s="281"/>
      <c r="D362" s="284"/>
      <c r="E362" s="623"/>
      <c r="F362" s="284"/>
      <c r="G362" s="293"/>
      <c r="H362" s="294"/>
      <c r="I362" s="295"/>
      <c r="J362" s="295"/>
      <c r="K362" s="383"/>
      <c r="L362" s="633"/>
      <c r="M362" s="400"/>
      <c r="N362" s="51" t="s">
        <v>49</v>
      </c>
      <c r="O362" s="79">
        <v>0</v>
      </c>
      <c r="P362" s="76">
        <v>0</v>
      </c>
      <c r="Q362" s="76">
        <v>0</v>
      </c>
      <c r="R362" s="174">
        <v>0</v>
      </c>
      <c r="S362" s="189">
        <f t="shared" ref="S362" si="1476">SUM(O362:O362)*M361</f>
        <v>0</v>
      </c>
      <c r="T362" s="190">
        <f t="shared" ref="T362" si="1477">SUM(P362:P362)*M361</f>
        <v>0</v>
      </c>
      <c r="U362" s="190">
        <f t="shared" ref="U362" si="1478">SUM(Q362:Q362)*M361</f>
        <v>0</v>
      </c>
      <c r="V362" s="200">
        <f t="shared" ref="V362" si="1479">SUM(R362:R362)*M361</f>
        <v>0</v>
      </c>
      <c r="W362" s="204">
        <f t="shared" si="1258"/>
        <v>0</v>
      </c>
      <c r="X362" s="320"/>
      <c r="Y362" s="323"/>
      <c r="Z362" s="323"/>
      <c r="AA362" s="323"/>
      <c r="AB362" s="326"/>
      <c r="AC362" s="638"/>
      <c r="AD362" s="274"/>
      <c r="AE362" s="256"/>
      <c r="AF362" s="264"/>
      <c r="AG362" s="264"/>
      <c r="AH362" s="270"/>
      <c r="AI362" s="990"/>
      <c r="AJ362" s="21"/>
      <c r="AK362" s="61"/>
      <c r="AL362" s="61"/>
      <c r="AM362" s="61"/>
      <c r="AN362" s="61"/>
      <c r="AO362" s="22"/>
      <c r="AP362" s="55"/>
    </row>
    <row r="363" spans="1:42" ht="40" customHeight="1" thickBot="1" x14ac:dyDescent="0.25">
      <c r="A363" s="994"/>
      <c r="B363" s="554"/>
      <c r="C363" s="281"/>
      <c r="D363" s="284"/>
      <c r="E363" s="623"/>
      <c r="F363" s="284"/>
      <c r="G363" s="293"/>
      <c r="H363" s="294"/>
      <c r="I363" s="295"/>
      <c r="J363" s="295"/>
      <c r="K363" s="383"/>
      <c r="L363" s="304" t="s">
        <v>441</v>
      </c>
      <c r="M363" s="329">
        <v>0.25</v>
      </c>
      <c r="N363" s="53" t="s">
        <v>43</v>
      </c>
      <c r="O363" s="110">
        <v>0</v>
      </c>
      <c r="P363" s="111">
        <v>0.25</v>
      </c>
      <c r="Q363" s="111">
        <v>1</v>
      </c>
      <c r="R363" s="175">
        <v>1</v>
      </c>
      <c r="S363" s="192">
        <f t="shared" ref="S363" si="1480">SUM(O363:O363)*M363</f>
        <v>0</v>
      </c>
      <c r="T363" s="193">
        <f t="shared" ref="T363" si="1481">SUM(P363:P363)*M363</f>
        <v>6.25E-2</v>
      </c>
      <c r="U363" s="193">
        <f t="shared" ref="U363" si="1482">SUM(Q363:Q363)*M363</f>
        <v>0.25</v>
      </c>
      <c r="V363" s="201">
        <f t="shared" ref="V363" si="1483">SUM(R363:R363)*M363</f>
        <v>0.25</v>
      </c>
      <c r="W363" s="205">
        <f t="shared" si="1258"/>
        <v>0.25</v>
      </c>
      <c r="X363" s="320"/>
      <c r="Y363" s="323"/>
      <c r="Z363" s="323"/>
      <c r="AA363" s="323"/>
      <c r="AB363" s="326"/>
      <c r="AC363" s="638"/>
      <c r="AD363" s="273" t="s">
        <v>442</v>
      </c>
      <c r="AE363" s="255" t="str">
        <f t="shared" si="1443"/>
        <v>EQUILIBRADA</v>
      </c>
      <c r="AF363" s="264"/>
      <c r="AG363" s="264"/>
      <c r="AH363" s="270"/>
      <c r="AI363" s="990"/>
      <c r="AJ363" s="21"/>
      <c r="AK363" s="61"/>
      <c r="AL363" s="61"/>
      <c r="AM363" s="61"/>
      <c r="AN363" s="61"/>
      <c r="AO363" s="22"/>
      <c r="AP363" s="55"/>
    </row>
    <row r="364" spans="1:42" ht="40" customHeight="1" thickBot="1" x14ac:dyDescent="0.25">
      <c r="A364" s="994"/>
      <c r="B364" s="554"/>
      <c r="C364" s="281"/>
      <c r="D364" s="284"/>
      <c r="E364" s="623"/>
      <c r="F364" s="284"/>
      <c r="G364" s="293"/>
      <c r="H364" s="294"/>
      <c r="I364" s="295"/>
      <c r="J364" s="295"/>
      <c r="K364" s="383"/>
      <c r="L364" s="304"/>
      <c r="M364" s="400"/>
      <c r="N364" s="51" t="s">
        <v>49</v>
      </c>
      <c r="O364" s="79">
        <v>0</v>
      </c>
      <c r="P364" s="76">
        <v>0</v>
      </c>
      <c r="Q364" s="76">
        <v>0</v>
      </c>
      <c r="R364" s="174">
        <v>0</v>
      </c>
      <c r="S364" s="189">
        <f t="shared" ref="S364" si="1484">SUM(O364:O364)*M363</f>
        <v>0</v>
      </c>
      <c r="T364" s="190">
        <f t="shared" ref="T364" si="1485">SUM(P364:P364)*M363</f>
        <v>0</v>
      </c>
      <c r="U364" s="190">
        <f t="shared" ref="U364" si="1486">SUM(Q364:Q364)*M363</f>
        <v>0</v>
      </c>
      <c r="V364" s="200">
        <f t="shared" ref="V364" si="1487">SUM(R364:R364)*M363</f>
        <v>0</v>
      </c>
      <c r="W364" s="204">
        <f t="shared" si="1258"/>
        <v>0</v>
      </c>
      <c r="X364" s="320"/>
      <c r="Y364" s="323"/>
      <c r="Z364" s="323"/>
      <c r="AA364" s="323"/>
      <c r="AB364" s="326"/>
      <c r="AC364" s="638"/>
      <c r="AD364" s="274"/>
      <c r="AE364" s="256"/>
      <c r="AF364" s="264"/>
      <c r="AG364" s="264"/>
      <c r="AH364" s="270"/>
      <c r="AI364" s="990"/>
      <c r="AJ364" s="21"/>
      <c r="AK364" s="61"/>
      <c r="AL364" s="61"/>
      <c r="AM364" s="61"/>
      <c r="AN364" s="61"/>
      <c r="AO364" s="22"/>
      <c r="AP364" s="55"/>
    </row>
    <row r="365" spans="1:42" ht="40" customHeight="1" thickBot="1" x14ac:dyDescent="0.25">
      <c r="A365" s="994"/>
      <c r="B365" s="554"/>
      <c r="C365" s="281"/>
      <c r="D365" s="284"/>
      <c r="E365" s="623"/>
      <c r="F365" s="284"/>
      <c r="G365" s="293"/>
      <c r="H365" s="294"/>
      <c r="I365" s="295"/>
      <c r="J365" s="295"/>
      <c r="K365" s="383"/>
      <c r="L365" s="602" t="s">
        <v>443</v>
      </c>
      <c r="M365" s="329">
        <v>0.25</v>
      </c>
      <c r="N365" s="53" t="s">
        <v>43</v>
      </c>
      <c r="O365" s="110">
        <v>0</v>
      </c>
      <c r="P365" s="111">
        <v>0</v>
      </c>
      <c r="Q365" s="111">
        <v>0.25</v>
      </c>
      <c r="R365" s="175">
        <v>1</v>
      </c>
      <c r="S365" s="192">
        <f t="shared" ref="S365" si="1488">SUM(O365:O365)*M365</f>
        <v>0</v>
      </c>
      <c r="T365" s="193">
        <f t="shared" ref="T365" si="1489">SUM(P365:P365)*M365</f>
        <v>0</v>
      </c>
      <c r="U365" s="193">
        <f t="shared" ref="U365" si="1490">SUM(Q365:Q365)*M365</f>
        <v>6.25E-2</v>
      </c>
      <c r="V365" s="201">
        <f t="shared" ref="V365" si="1491">SUM(R365:R365)*M365</f>
        <v>0.25</v>
      </c>
      <c r="W365" s="205">
        <f t="shared" si="1258"/>
        <v>0.25</v>
      </c>
      <c r="X365" s="320"/>
      <c r="Y365" s="323"/>
      <c r="Z365" s="323"/>
      <c r="AA365" s="323"/>
      <c r="AB365" s="326"/>
      <c r="AC365" s="638"/>
      <c r="AD365" s="273" t="s">
        <v>434</v>
      </c>
      <c r="AE365" s="255" t="str">
        <f t="shared" si="1443"/>
        <v>EQUILIBRADA</v>
      </c>
      <c r="AF365" s="264"/>
      <c r="AG365" s="264"/>
      <c r="AH365" s="270"/>
      <c r="AI365" s="990"/>
      <c r="AJ365" s="21"/>
      <c r="AK365" s="61"/>
      <c r="AL365" s="61"/>
      <c r="AM365" s="61"/>
      <c r="AN365" s="61"/>
      <c r="AO365" s="22"/>
      <c r="AP365" s="55"/>
    </row>
    <row r="366" spans="1:42" ht="40" customHeight="1" thickBot="1" x14ac:dyDescent="0.25">
      <c r="A366" s="994"/>
      <c r="B366" s="554"/>
      <c r="C366" s="281"/>
      <c r="D366" s="284"/>
      <c r="E366" s="623"/>
      <c r="F366" s="284"/>
      <c r="G366" s="293"/>
      <c r="H366" s="294"/>
      <c r="I366" s="295"/>
      <c r="J366" s="295"/>
      <c r="K366" s="383"/>
      <c r="L366" s="646"/>
      <c r="M366" s="400"/>
      <c r="N366" s="51" t="s">
        <v>49</v>
      </c>
      <c r="O366" s="79">
        <v>0</v>
      </c>
      <c r="P366" s="76">
        <v>0</v>
      </c>
      <c r="Q366" s="76">
        <v>0</v>
      </c>
      <c r="R366" s="174">
        <v>0</v>
      </c>
      <c r="S366" s="189">
        <f t="shared" ref="S366" si="1492">SUM(O366:O366)*M365</f>
        <v>0</v>
      </c>
      <c r="T366" s="190">
        <f t="shared" ref="T366" si="1493">SUM(P366:P366)*M365</f>
        <v>0</v>
      </c>
      <c r="U366" s="190">
        <f t="shared" ref="U366" si="1494">SUM(Q366:Q366)*M365</f>
        <v>0</v>
      </c>
      <c r="V366" s="200">
        <f t="shared" ref="V366" si="1495">SUM(R366:R366)*M365</f>
        <v>0</v>
      </c>
      <c r="W366" s="204">
        <f t="shared" si="1258"/>
        <v>0</v>
      </c>
      <c r="X366" s="320"/>
      <c r="Y366" s="323"/>
      <c r="Z366" s="323"/>
      <c r="AA366" s="323"/>
      <c r="AB366" s="326"/>
      <c r="AC366" s="638"/>
      <c r="AD366" s="274"/>
      <c r="AE366" s="256"/>
      <c r="AF366" s="264"/>
      <c r="AG366" s="264"/>
      <c r="AH366" s="270"/>
      <c r="AI366" s="990"/>
      <c r="AJ366" s="21"/>
      <c r="AK366" s="61"/>
      <c r="AL366" s="61"/>
      <c r="AM366" s="61"/>
      <c r="AN366" s="61"/>
      <c r="AO366" s="22"/>
      <c r="AP366" s="55"/>
    </row>
    <row r="367" spans="1:42" ht="40" customHeight="1" thickBot="1" x14ac:dyDescent="0.25">
      <c r="A367" s="994"/>
      <c r="B367" s="554"/>
      <c r="C367" s="281"/>
      <c r="D367" s="284"/>
      <c r="E367" s="623"/>
      <c r="F367" s="284"/>
      <c r="G367" s="293"/>
      <c r="H367" s="294"/>
      <c r="I367" s="295"/>
      <c r="J367" s="295"/>
      <c r="K367" s="383"/>
      <c r="L367" s="602" t="s">
        <v>444</v>
      </c>
      <c r="M367" s="329">
        <v>0.25</v>
      </c>
      <c r="N367" s="53" t="s">
        <v>43</v>
      </c>
      <c r="O367" s="110">
        <v>0.25</v>
      </c>
      <c r="P367" s="111">
        <v>0.5</v>
      </c>
      <c r="Q367" s="111">
        <v>0.75</v>
      </c>
      <c r="R367" s="175">
        <v>1</v>
      </c>
      <c r="S367" s="192">
        <f t="shared" ref="S367" si="1496">SUM(O367:O367)*M367</f>
        <v>6.25E-2</v>
      </c>
      <c r="T367" s="193">
        <f t="shared" ref="T367" si="1497">SUM(P367:P367)*M367</f>
        <v>0.125</v>
      </c>
      <c r="U367" s="193">
        <f t="shared" ref="U367" si="1498">SUM(Q367:Q367)*M367</f>
        <v>0.1875</v>
      </c>
      <c r="V367" s="201">
        <f t="shared" ref="V367" si="1499">SUM(R367:R367)*M367</f>
        <v>0.25</v>
      </c>
      <c r="W367" s="205">
        <f t="shared" si="1258"/>
        <v>0.25</v>
      </c>
      <c r="X367" s="320"/>
      <c r="Y367" s="323"/>
      <c r="Z367" s="323"/>
      <c r="AA367" s="323"/>
      <c r="AB367" s="326"/>
      <c r="AC367" s="638"/>
      <c r="AD367" s="273" t="s">
        <v>434</v>
      </c>
      <c r="AE367" s="255" t="str">
        <f t="shared" si="1443"/>
        <v>PARA MEJORAR</v>
      </c>
      <c r="AF367" s="264"/>
      <c r="AG367" s="264"/>
      <c r="AH367" s="270"/>
      <c r="AI367" s="990"/>
      <c r="AJ367" s="23"/>
      <c r="AK367" s="24"/>
      <c r="AL367" s="24"/>
      <c r="AM367" s="24"/>
      <c r="AN367" s="24"/>
      <c r="AO367" s="25"/>
      <c r="AP367" s="55"/>
    </row>
    <row r="368" spans="1:42" ht="40" customHeight="1" thickBot="1" x14ac:dyDescent="0.25">
      <c r="A368" s="994"/>
      <c r="B368" s="554"/>
      <c r="C368" s="282"/>
      <c r="D368" s="285"/>
      <c r="E368" s="623"/>
      <c r="F368" s="285"/>
      <c r="G368" s="377"/>
      <c r="H368" s="379"/>
      <c r="I368" s="381"/>
      <c r="J368" s="381"/>
      <c r="K368" s="384"/>
      <c r="L368" s="603"/>
      <c r="M368" s="375"/>
      <c r="N368" s="51" t="s">
        <v>49</v>
      </c>
      <c r="O368" s="84">
        <v>0</v>
      </c>
      <c r="P368" s="78">
        <v>0</v>
      </c>
      <c r="Q368" s="78">
        <v>0</v>
      </c>
      <c r="R368" s="176">
        <v>0</v>
      </c>
      <c r="S368" s="195">
        <f t="shared" ref="S368" si="1500">SUM(O368:O368)*M367</f>
        <v>0</v>
      </c>
      <c r="T368" s="196">
        <f t="shared" ref="T368" si="1501">SUM(P368:P368)*M367</f>
        <v>0</v>
      </c>
      <c r="U368" s="196">
        <f t="shared" ref="U368" si="1502">SUM(Q368:Q368)*M367</f>
        <v>0</v>
      </c>
      <c r="V368" s="202">
        <f t="shared" ref="V368" si="1503">SUM(R368:R368)*M367</f>
        <v>0</v>
      </c>
      <c r="W368" s="206">
        <f t="shared" si="1258"/>
        <v>0</v>
      </c>
      <c r="X368" s="321"/>
      <c r="Y368" s="324"/>
      <c r="Z368" s="324"/>
      <c r="AA368" s="324"/>
      <c r="AB368" s="327"/>
      <c r="AC368" s="638"/>
      <c r="AD368" s="274"/>
      <c r="AE368" s="256"/>
      <c r="AF368" s="265"/>
      <c r="AG368" s="265"/>
      <c r="AH368" s="270"/>
      <c r="AI368" s="990"/>
      <c r="AJ368" s="21"/>
      <c r="AK368" s="61"/>
      <c r="AL368" s="61"/>
      <c r="AM368" s="61"/>
      <c r="AN368" s="61"/>
      <c r="AO368" s="22"/>
      <c r="AP368" s="55"/>
    </row>
    <row r="369" spans="1:42" ht="40" customHeight="1" thickBot="1" x14ac:dyDescent="0.25">
      <c r="A369" s="994"/>
      <c r="B369" s="554"/>
      <c r="C369" s="280">
        <v>23</v>
      </c>
      <c r="D369" s="283" t="s">
        <v>445</v>
      </c>
      <c r="E369" s="623">
        <v>27</v>
      </c>
      <c r="F369" s="283" t="s">
        <v>446</v>
      </c>
      <c r="G369" s="621" t="s">
        <v>447</v>
      </c>
      <c r="H369" s="588">
        <v>50</v>
      </c>
      <c r="I369" s="380" t="s">
        <v>448</v>
      </c>
      <c r="J369" s="380" t="s">
        <v>449</v>
      </c>
      <c r="K369" s="382">
        <v>0</v>
      </c>
      <c r="L369" s="645" t="s">
        <v>450</v>
      </c>
      <c r="M369" s="399">
        <v>0.1</v>
      </c>
      <c r="N369" s="53" t="s">
        <v>43</v>
      </c>
      <c r="O369" s="109">
        <v>0</v>
      </c>
      <c r="P369" s="102">
        <v>0.1</v>
      </c>
      <c r="Q369" s="102">
        <v>0.35</v>
      </c>
      <c r="R369" s="173">
        <v>1</v>
      </c>
      <c r="S369" s="186">
        <f t="shared" ref="S369" si="1504">SUM(O369:O369)*M369</f>
        <v>0</v>
      </c>
      <c r="T369" s="187">
        <f t="shared" ref="T369" si="1505">SUM(P369:P369)*M369</f>
        <v>1.0000000000000002E-2</v>
      </c>
      <c r="U369" s="187">
        <f t="shared" ref="U369" si="1506">SUM(Q369:Q369)*M369</f>
        <v>3.4999999999999996E-2</v>
      </c>
      <c r="V369" s="199">
        <f t="shared" ref="V369" si="1507">SUM(R369:R369)*M369</f>
        <v>0.1</v>
      </c>
      <c r="W369" s="203">
        <f t="shared" si="1258"/>
        <v>0.1</v>
      </c>
      <c r="X369" s="319">
        <f>+S366+S378+S380+S368+S370+S372+S374+S376</f>
        <v>0</v>
      </c>
      <c r="Y369" s="322">
        <f>+T366+T378+T380+T368+T370+T372+T374+T376</f>
        <v>0</v>
      </c>
      <c r="Z369" s="322">
        <f>+U366+U378+U380+U368+U370+U372+U374+U376</f>
        <v>0</v>
      </c>
      <c r="AA369" s="322">
        <f>+V366+V378+V380+V368+V370+V372+V374+V376</f>
        <v>0</v>
      </c>
      <c r="AB369" s="325">
        <f>+W366+W378+W380+W368+W370+W372+W374+W376</f>
        <v>0</v>
      </c>
      <c r="AC369" s="638"/>
      <c r="AD369" s="273" t="s">
        <v>384</v>
      </c>
      <c r="AE369" s="255" t="str">
        <f t="shared" si="1443"/>
        <v>EQUILIBRADA</v>
      </c>
      <c r="AF369" s="263" t="str">
        <f>IF(COUNTIF(AE369:AE384,"PARA MEJORAR")&gt;=1,"PARA MEJORAR","BIEN")</f>
        <v>PARA MEJORAR</v>
      </c>
      <c r="AG369" s="263" t="str">
        <f>IF(COUNTIF(AF369:AF384,"PARA MEJORAR")&gt;=1,"PARA MEJORAR","BIEN")</f>
        <v>PARA MEJORAR</v>
      </c>
      <c r="AH369" s="270"/>
      <c r="AI369" s="990"/>
      <c r="AJ369" s="21"/>
      <c r="AK369" s="61"/>
      <c r="AL369" s="61"/>
      <c r="AM369" s="61"/>
      <c r="AN369" s="61"/>
      <c r="AO369" s="22"/>
      <c r="AP369" s="55"/>
    </row>
    <row r="370" spans="1:42" ht="40" customHeight="1" thickBot="1" x14ac:dyDescent="0.25">
      <c r="A370" s="994"/>
      <c r="B370" s="554"/>
      <c r="C370" s="281"/>
      <c r="D370" s="284"/>
      <c r="E370" s="623"/>
      <c r="F370" s="284"/>
      <c r="G370" s="622"/>
      <c r="H370" s="589"/>
      <c r="I370" s="295"/>
      <c r="J370" s="295"/>
      <c r="K370" s="383"/>
      <c r="L370" s="646"/>
      <c r="M370" s="400"/>
      <c r="N370" s="51" t="s">
        <v>49</v>
      </c>
      <c r="O370" s="79">
        <v>0</v>
      </c>
      <c r="P370" s="76">
        <v>0</v>
      </c>
      <c r="Q370" s="76">
        <v>0</v>
      </c>
      <c r="R370" s="174">
        <v>0</v>
      </c>
      <c r="S370" s="189">
        <f t="shared" ref="S370" si="1508">SUM(O370:O370)*M369</f>
        <v>0</v>
      </c>
      <c r="T370" s="190">
        <f t="shared" ref="T370" si="1509">SUM(P370:P370)*M369</f>
        <v>0</v>
      </c>
      <c r="U370" s="190">
        <f t="shared" ref="U370" si="1510">SUM(Q370:Q370)*M369</f>
        <v>0</v>
      </c>
      <c r="V370" s="200">
        <f t="shared" ref="V370" si="1511">SUM(R370:R370)*M369</f>
        <v>0</v>
      </c>
      <c r="W370" s="204">
        <f t="shared" si="1258"/>
        <v>0</v>
      </c>
      <c r="X370" s="320"/>
      <c r="Y370" s="323"/>
      <c r="Z370" s="323"/>
      <c r="AA370" s="323"/>
      <c r="AB370" s="326"/>
      <c r="AC370" s="638"/>
      <c r="AD370" s="274"/>
      <c r="AE370" s="256"/>
      <c r="AF370" s="264"/>
      <c r="AG370" s="264"/>
      <c r="AH370" s="270"/>
      <c r="AI370" s="990"/>
      <c r="AJ370" s="21"/>
      <c r="AK370" s="61"/>
      <c r="AL370" s="61"/>
      <c r="AM370" s="61"/>
      <c r="AN370" s="61"/>
      <c r="AO370" s="22"/>
      <c r="AP370" s="55"/>
    </row>
    <row r="371" spans="1:42" ht="40" customHeight="1" thickBot="1" x14ac:dyDescent="0.25">
      <c r="A371" s="994"/>
      <c r="B371" s="554"/>
      <c r="C371" s="281"/>
      <c r="D371" s="284"/>
      <c r="E371" s="623"/>
      <c r="F371" s="284"/>
      <c r="G371" s="622"/>
      <c r="H371" s="589"/>
      <c r="I371" s="295"/>
      <c r="J371" s="295"/>
      <c r="K371" s="383"/>
      <c r="L371" s="602" t="s">
        <v>451</v>
      </c>
      <c r="M371" s="329">
        <v>0.1</v>
      </c>
      <c r="N371" s="53" t="s">
        <v>43</v>
      </c>
      <c r="O371" s="108">
        <v>0</v>
      </c>
      <c r="P371" s="106">
        <v>0.1</v>
      </c>
      <c r="Q371" s="106">
        <v>0.35</v>
      </c>
      <c r="R371" s="177">
        <v>1</v>
      </c>
      <c r="S371" s="192">
        <f t="shared" ref="S371" si="1512">SUM(O371:O371)*M371</f>
        <v>0</v>
      </c>
      <c r="T371" s="193">
        <f t="shared" ref="T371" si="1513">SUM(P371:P371)*M371</f>
        <v>1.0000000000000002E-2</v>
      </c>
      <c r="U371" s="193">
        <f t="shared" ref="U371" si="1514">SUM(Q371:Q371)*M371</f>
        <v>3.4999999999999996E-2</v>
      </c>
      <c r="V371" s="201">
        <f t="shared" ref="V371" si="1515">SUM(R371:R371)*M371</f>
        <v>0.1</v>
      </c>
      <c r="W371" s="205">
        <f t="shared" ref="W371:W434" si="1516">MAX(S371:V371)</f>
        <v>0.1</v>
      </c>
      <c r="X371" s="320"/>
      <c r="Y371" s="323"/>
      <c r="Z371" s="323"/>
      <c r="AA371" s="323"/>
      <c r="AB371" s="326"/>
      <c r="AC371" s="638"/>
      <c r="AD371" s="275" t="s">
        <v>384</v>
      </c>
      <c r="AE371" s="255" t="str">
        <f t="shared" si="1443"/>
        <v>EQUILIBRADA</v>
      </c>
      <c r="AF371" s="264"/>
      <c r="AG371" s="264"/>
      <c r="AH371" s="270"/>
      <c r="AI371" s="990"/>
      <c r="AJ371" s="21"/>
      <c r="AK371" s="61"/>
      <c r="AL371" s="61"/>
      <c r="AM371" s="61"/>
      <c r="AN371" s="61"/>
      <c r="AO371" s="22"/>
      <c r="AP371" s="55"/>
    </row>
    <row r="372" spans="1:42" ht="40" customHeight="1" thickBot="1" x14ac:dyDescent="0.25">
      <c r="A372" s="994"/>
      <c r="B372" s="554"/>
      <c r="C372" s="281"/>
      <c r="D372" s="284"/>
      <c r="E372" s="623"/>
      <c r="F372" s="284"/>
      <c r="G372" s="622"/>
      <c r="H372" s="589"/>
      <c r="I372" s="295"/>
      <c r="J372" s="295"/>
      <c r="K372" s="383"/>
      <c r="L372" s="646"/>
      <c r="M372" s="400"/>
      <c r="N372" s="51" t="s">
        <v>49</v>
      </c>
      <c r="O372" s="79">
        <v>0</v>
      </c>
      <c r="P372" s="76">
        <v>0</v>
      </c>
      <c r="Q372" s="76">
        <v>0</v>
      </c>
      <c r="R372" s="174">
        <v>0</v>
      </c>
      <c r="S372" s="189">
        <f t="shared" ref="S372" si="1517">SUM(O372:O372)*M371</f>
        <v>0</v>
      </c>
      <c r="T372" s="190">
        <f t="shared" ref="T372" si="1518">SUM(P372:P372)*M371</f>
        <v>0</v>
      </c>
      <c r="U372" s="190">
        <f t="shared" ref="U372" si="1519">SUM(Q372:Q372)*M371</f>
        <v>0</v>
      </c>
      <c r="V372" s="200">
        <f t="shared" ref="V372" si="1520">SUM(R372:R372)*M371</f>
        <v>0</v>
      </c>
      <c r="W372" s="204">
        <f t="shared" si="1516"/>
        <v>0</v>
      </c>
      <c r="X372" s="320"/>
      <c r="Y372" s="323"/>
      <c r="Z372" s="323"/>
      <c r="AA372" s="323"/>
      <c r="AB372" s="326"/>
      <c r="AC372" s="638"/>
      <c r="AD372" s="274"/>
      <c r="AE372" s="256"/>
      <c r="AF372" s="264"/>
      <c r="AG372" s="264"/>
      <c r="AH372" s="270"/>
      <c r="AI372" s="990"/>
      <c r="AJ372" s="21"/>
      <c r="AK372" s="61"/>
      <c r="AL372" s="61"/>
      <c r="AM372" s="61"/>
      <c r="AN372" s="61"/>
      <c r="AO372" s="22"/>
      <c r="AP372" s="55"/>
    </row>
    <row r="373" spans="1:42" ht="40" customHeight="1" thickBot="1" x14ac:dyDescent="0.25">
      <c r="A373" s="994"/>
      <c r="B373" s="554"/>
      <c r="C373" s="281"/>
      <c r="D373" s="284"/>
      <c r="E373" s="623"/>
      <c r="F373" s="284"/>
      <c r="G373" s="622"/>
      <c r="H373" s="589"/>
      <c r="I373" s="295"/>
      <c r="J373" s="295"/>
      <c r="K373" s="383"/>
      <c r="L373" s="602" t="s">
        <v>452</v>
      </c>
      <c r="M373" s="329">
        <v>0.1</v>
      </c>
      <c r="N373" s="53" t="s">
        <v>43</v>
      </c>
      <c r="O373" s="108">
        <v>0</v>
      </c>
      <c r="P373" s="106">
        <v>0.1</v>
      </c>
      <c r="Q373" s="106">
        <v>0.35</v>
      </c>
      <c r="R373" s="177">
        <v>1</v>
      </c>
      <c r="S373" s="192">
        <f t="shared" ref="S373" si="1521">SUM(O373:O373)*M373</f>
        <v>0</v>
      </c>
      <c r="T373" s="193">
        <f t="shared" ref="T373" si="1522">SUM(P373:P373)*M373</f>
        <v>1.0000000000000002E-2</v>
      </c>
      <c r="U373" s="193">
        <f t="shared" ref="U373" si="1523">SUM(Q373:Q373)*M373</f>
        <v>3.4999999999999996E-2</v>
      </c>
      <c r="V373" s="201">
        <f t="shared" ref="V373" si="1524">SUM(R373:R373)*M373</f>
        <v>0.1</v>
      </c>
      <c r="W373" s="205">
        <f t="shared" si="1516"/>
        <v>0.1</v>
      </c>
      <c r="X373" s="320"/>
      <c r="Y373" s="323"/>
      <c r="Z373" s="323"/>
      <c r="AA373" s="323"/>
      <c r="AB373" s="326"/>
      <c r="AC373" s="638"/>
      <c r="AD373" s="275" t="s">
        <v>384</v>
      </c>
      <c r="AE373" s="255" t="str">
        <f t="shared" si="1443"/>
        <v>EQUILIBRADA</v>
      </c>
      <c r="AF373" s="264"/>
      <c r="AG373" s="264"/>
      <c r="AH373" s="270"/>
      <c r="AI373" s="990"/>
      <c r="AJ373" s="21"/>
      <c r="AK373" s="61"/>
      <c r="AL373" s="61"/>
      <c r="AM373" s="61"/>
      <c r="AN373" s="61"/>
      <c r="AO373" s="22"/>
      <c r="AP373" s="55"/>
    </row>
    <row r="374" spans="1:42" ht="40" customHeight="1" thickBot="1" x14ac:dyDescent="0.25">
      <c r="A374" s="994"/>
      <c r="B374" s="554"/>
      <c r="C374" s="281"/>
      <c r="D374" s="284"/>
      <c r="E374" s="623"/>
      <c r="F374" s="284"/>
      <c r="G374" s="622"/>
      <c r="H374" s="589"/>
      <c r="I374" s="295"/>
      <c r="J374" s="295"/>
      <c r="K374" s="383"/>
      <c r="L374" s="646"/>
      <c r="M374" s="400"/>
      <c r="N374" s="51" t="s">
        <v>49</v>
      </c>
      <c r="O374" s="79">
        <v>0</v>
      </c>
      <c r="P374" s="76">
        <v>0</v>
      </c>
      <c r="Q374" s="76">
        <v>0</v>
      </c>
      <c r="R374" s="174">
        <v>0</v>
      </c>
      <c r="S374" s="189">
        <f t="shared" ref="S374" si="1525">SUM(O374:O374)*M373</f>
        <v>0</v>
      </c>
      <c r="T374" s="190">
        <f t="shared" ref="T374" si="1526">SUM(P374:P374)*M373</f>
        <v>0</v>
      </c>
      <c r="U374" s="190">
        <f t="shared" ref="U374" si="1527">SUM(Q374:Q374)*M373</f>
        <v>0</v>
      </c>
      <c r="V374" s="200">
        <f t="shared" ref="V374" si="1528">SUM(R374:R374)*M373</f>
        <v>0</v>
      </c>
      <c r="W374" s="204">
        <f t="shared" si="1516"/>
        <v>0</v>
      </c>
      <c r="X374" s="320"/>
      <c r="Y374" s="323"/>
      <c r="Z374" s="323"/>
      <c r="AA374" s="323"/>
      <c r="AB374" s="326"/>
      <c r="AC374" s="638"/>
      <c r="AD374" s="274"/>
      <c r="AE374" s="256"/>
      <c r="AF374" s="264"/>
      <c r="AG374" s="264"/>
      <c r="AH374" s="270"/>
      <c r="AI374" s="990"/>
      <c r="AJ374" s="21"/>
      <c r="AK374" s="61"/>
      <c r="AL374" s="61"/>
      <c r="AM374" s="61"/>
      <c r="AN374" s="61"/>
      <c r="AO374" s="22"/>
      <c r="AP374" s="55"/>
    </row>
    <row r="375" spans="1:42" ht="40" customHeight="1" thickBot="1" x14ac:dyDescent="0.25">
      <c r="A375" s="994"/>
      <c r="B375" s="554"/>
      <c r="C375" s="281"/>
      <c r="D375" s="284"/>
      <c r="E375" s="623"/>
      <c r="F375" s="284"/>
      <c r="G375" s="622"/>
      <c r="H375" s="589"/>
      <c r="I375" s="295"/>
      <c r="J375" s="295"/>
      <c r="K375" s="383"/>
      <c r="L375" s="602" t="s">
        <v>453</v>
      </c>
      <c r="M375" s="329">
        <v>0.1</v>
      </c>
      <c r="N375" s="53" t="s">
        <v>43</v>
      </c>
      <c r="O375" s="108">
        <v>0</v>
      </c>
      <c r="P375" s="106">
        <v>0.1</v>
      </c>
      <c r="Q375" s="106">
        <v>0.35</v>
      </c>
      <c r="R375" s="177">
        <v>1</v>
      </c>
      <c r="S375" s="192">
        <f t="shared" ref="S375" si="1529">SUM(O375:O375)*M375</f>
        <v>0</v>
      </c>
      <c r="T375" s="193">
        <f t="shared" ref="T375" si="1530">SUM(P375:P375)*M375</f>
        <v>1.0000000000000002E-2</v>
      </c>
      <c r="U375" s="193">
        <f t="shared" ref="U375" si="1531">SUM(Q375:Q375)*M375</f>
        <v>3.4999999999999996E-2</v>
      </c>
      <c r="V375" s="201">
        <f t="shared" ref="V375" si="1532">SUM(R375:R375)*M375</f>
        <v>0.1</v>
      </c>
      <c r="W375" s="205">
        <f t="shared" si="1516"/>
        <v>0.1</v>
      </c>
      <c r="X375" s="320"/>
      <c r="Y375" s="323"/>
      <c r="Z375" s="323"/>
      <c r="AA375" s="323"/>
      <c r="AB375" s="326"/>
      <c r="AC375" s="638"/>
      <c r="AD375" s="275" t="s">
        <v>384</v>
      </c>
      <c r="AE375" s="255" t="str">
        <f t="shared" si="1443"/>
        <v>EQUILIBRADA</v>
      </c>
      <c r="AF375" s="264"/>
      <c r="AG375" s="264"/>
      <c r="AH375" s="270"/>
      <c r="AI375" s="990"/>
      <c r="AJ375" s="21"/>
      <c r="AK375" s="61"/>
      <c r="AL375" s="61"/>
      <c r="AM375" s="61"/>
      <c r="AN375" s="61"/>
      <c r="AO375" s="22"/>
      <c r="AP375" s="55"/>
    </row>
    <row r="376" spans="1:42" ht="40" customHeight="1" thickBot="1" x14ac:dyDescent="0.25">
      <c r="A376" s="994"/>
      <c r="B376" s="554"/>
      <c r="C376" s="281"/>
      <c r="D376" s="284"/>
      <c r="E376" s="623"/>
      <c r="F376" s="284"/>
      <c r="G376" s="622"/>
      <c r="H376" s="589"/>
      <c r="I376" s="295"/>
      <c r="J376" s="295"/>
      <c r="K376" s="383"/>
      <c r="L376" s="646"/>
      <c r="M376" s="400"/>
      <c r="N376" s="51" t="s">
        <v>49</v>
      </c>
      <c r="O376" s="79">
        <v>0</v>
      </c>
      <c r="P376" s="76">
        <v>0</v>
      </c>
      <c r="Q376" s="76">
        <v>0</v>
      </c>
      <c r="R376" s="174">
        <v>0</v>
      </c>
      <c r="S376" s="189">
        <f t="shared" ref="S376" si="1533">SUM(O376:O376)*M375</f>
        <v>0</v>
      </c>
      <c r="T376" s="190">
        <f t="shared" ref="T376" si="1534">SUM(P376:P376)*M375</f>
        <v>0</v>
      </c>
      <c r="U376" s="190">
        <f t="shared" ref="U376" si="1535">SUM(Q376:Q376)*M375</f>
        <v>0</v>
      </c>
      <c r="V376" s="200">
        <f t="shared" ref="V376" si="1536">SUM(R376:R376)*M375</f>
        <v>0</v>
      </c>
      <c r="W376" s="204">
        <f t="shared" si="1516"/>
        <v>0</v>
      </c>
      <c r="X376" s="320"/>
      <c r="Y376" s="323"/>
      <c r="Z376" s="323"/>
      <c r="AA376" s="323"/>
      <c r="AB376" s="326"/>
      <c r="AC376" s="638"/>
      <c r="AD376" s="274"/>
      <c r="AE376" s="256"/>
      <c r="AF376" s="264"/>
      <c r="AG376" s="264"/>
      <c r="AH376" s="270"/>
      <c r="AI376" s="990"/>
      <c r="AJ376" s="21"/>
      <c r="AK376" s="61"/>
      <c r="AL376" s="61"/>
      <c r="AM376" s="61"/>
      <c r="AN376" s="61"/>
      <c r="AO376" s="22"/>
      <c r="AP376" s="55"/>
    </row>
    <row r="377" spans="1:42" ht="40" customHeight="1" thickBot="1" x14ac:dyDescent="0.25">
      <c r="A377" s="994"/>
      <c r="B377" s="554"/>
      <c r="C377" s="281"/>
      <c r="D377" s="284"/>
      <c r="E377" s="623"/>
      <c r="F377" s="284"/>
      <c r="G377" s="622"/>
      <c r="H377" s="589"/>
      <c r="I377" s="295"/>
      <c r="J377" s="295"/>
      <c r="K377" s="383"/>
      <c r="L377" s="602" t="s">
        <v>454</v>
      </c>
      <c r="M377" s="329">
        <v>0.1</v>
      </c>
      <c r="N377" s="53" t="s">
        <v>43</v>
      </c>
      <c r="O377" s="108">
        <v>0</v>
      </c>
      <c r="P377" s="106">
        <v>0.1</v>
      </c>
      <c r="Q377" s="106">
        <v>0.35</v>
      </c>
      <c r="R377" s="177">
        <v>1</v>
      </c>
      <c r="S377" s="192">
        <f t="shared" ref="S377" si="1537">SUM(O377:O377)*M377</f>
        <v>0</v>
      </c>
      <c r="T377" s="193">
        <f t="shared" ref="T377" si="1538">SUM(P377:P377)*M377</f>
        <v>1.0000000000000002E-2</v>
      </c>
      <c r="U377" s="193">
        <f t="shared" ref="U377" si="1539">SUM(Q377:Q377)*M377</f>
        <v>3.4999999999999996E-2</v>
      </c>
      <c r="V377" s="201">
        <f t="shared" ref="V377" si="1540">SUM(R377:R377)*M377</f>
        <v>0.1</v>
      </c>
      <c r="W377" s="205">
        <f t="shared" si="1516"/>
        <v>0.1</v>
      </c>
      <c r="X377" s="320"/>
      <c r="Y377" s="323"/>
      <c r="Z377" s="323"/>
      <c r="AA377" s="323"/>
      <c r="AB377" s="326"/>
      <c r="AC377" s="638"/>
      <c r="AD377" s="275" t="s">
        <v>384</v>
      </c>
      <c r="AE377" s="255" t="str">
        <f t="shared" si="1443"/>
        <v>EQUILIBRADA</v>
      </c>
      <c r="AF377" s="264"/>
      <c r="AG377" s="264"/>
      <c r="AH377" s="270"/>
      <c r="AI377" s="990"/>
      <c r="AJ377" s="21"/>
      <c r="AK377" s="61"/>
      <c r="AL377" s="61"/>
      <c r="AM377" s="61"/>
      <c r="AN377" s="61"/>
      <c r="AO377" s="22"/>
      <c r="AP377" s="55"/>
    </row>
    <row r="378" spans="1:42" ht="40" customHeight="1" thickBot="1" x14ac:dyDescent="0.25">
      <c r="A378" s="994"/>
      <c r="B378" s="554"/>
      <c r="C378" s="281"/>
      <c r="D378" s="284"/>
      <c r="E378" s="623"/>
      <c r="F378" s="284"/>
      <c r="G378" s="622"/>
      <c r="H378" s="589"/>
      <c r="I378" s="295"/>
      <c r="J378" s="295"/>
      <c r="K378" s="383"/>
      <c r="L378" s="646"/>
      <c r="M378" s="400"/>
      <c r="N378" s="51" t="s">
        <v>49</v>
      </c>
      <c r="O378" s="79">
        <v>0</v>
      </c>
      <c r="P378" s="76">
        <v>0</v>
      </c>
      <c r="Q378" s="76">
        <v>0</v>
      </c>
      <c r="R378" s="174">
        <v>0</v>
      </c>
      <c r="S378" s="189">
        <f t="shared" ref="S378" si="1541">SUM(O378:O378)*M377</f>
        <v>0</v>
      </c>
      <c r="T378" s="190">
        <f t="shared" ref="T378" si="1542">SUM(P378:P378)*M377</f>
        <v>0</v>
      </c>
      <c r="U378" s="190">
        <f t="shared" ref="U378" si="1543">SUM(Q378:Q378)*M377</f>
        <v>0</v>
      </c>
      <c r="V378" s="200">
        <f t="shared" ref="V378" si="1544">SUM(R378:R378)*M377</f>
        <v>0</v>
      </c>
      <c r="W378" s="204">
        <f t="shared" si="1516"/>
        <v>0</v>
      </c>
      <c r="X378" s="320"/>
      <c r="Y378" s="323"/>
      <c r="Z378" s="323"/>
      <c r="AA378" s="323"/>
      <c r="AB378" s="326"/>
      <c r="AC378" s="638"/>
      <c r="AD378" s="274"/>
      <c r="AE378" s="256"/>
      <c r="AF378" s="264"/>
      <c r="AG378" s="264"/>
      <c r="AH378" s="270"/>
      <c r="AI378" s="990"/>
      <c r="AJ378" s="21"/>
      <c r="AK378" s="61"/>
      <c r="AL378" s="61"/>
      <c r="AM378" s="61"/>
      <c r="AN378" s="61"/>
      <c r="AO378" s="22"/>
      <c r="AP378" s="55"/>
    </row>
    <row r="379" spans="1:42" ht="40" customHeight="1" thickBot="1" x14ac:dyDescent="0.25">
      <c r="A379" s="994"/>
      <c r="B379" s="554"/>
      <c r="C379" s="281"/>
      <c r="D379" s="284"/>
      <c r="E379" s="623"/>
      <c r="F379" s="284"/>
      <c r="G379" s="622"/>
      <c r="H379" s="589"/>
      <c r="I379" s="295"/>
      <c r="J379" s="295"/>
      <c r="K379" s="383"/>
      <c r="L379" s="602" t="s">
        <v>455</v>
      </c>
      <c r="M379" s="329">
        <v>0.1</v>
      </c>
      <c r="N379" s="53" t="s">
        <v>43</v>
      </c>
      <c r="O379" s="108">
        <v>0</v>
      </c>
      <c r="P379" s="106">
        <v>0.1</v>
      </c>
      <c r="Q379" s="106">
        <v>0.35</v>
      </c>
      <c r="R379" s="177">
        <v>1</v>
      </c>
      <c r="S379" s="192">
        <f t="shared" ref="S379" si="1545">SUM(O379:O379)*M379</f>
        <v>0</v>
      </c>
      <c r="T379" s="193">
        <f t="shared" ref="T379" si="1546">SUM(P379:P379)*M379</f>
        <v>1.0000000000000002E-2</v>
      </c>
      <c r="U379" s="193">
        <f t="shared" ref="U379" si="1547">SUM(Q379:Q379)*M379</f>
        <v>3.4999999999999996E-2</v>
      </c>
      <c r="V379" s="201">
        <f t="shared" ref="V379" si="1548">SUM(R379:R379)*M379</f>
        <v>0.1</v>
      </c>
      <c r="W379" s="205">
        <f t="shared" si="1516"/>
        <v>0.1</v>
      </c>
      <c r="X379" s="320"/>
      <c r="Y379" s="323"/>
      <c r="Z379" s="323"/>
      <c r="AA379" s="323"/>
      <c r="AB379" s="326"/>
      <c r="AC379" s="638"/>
      <c r="AD379" s="275" t="s">
        <v>384</v>
      </c>
      <c r="AE379" s="255" t="str">
        <f t="shared" si="1443"/>
        <v>EQUILIBRADA</v>
      </c>
      <c r="AF379" s="264"/>
      <c r="AG379" s="264"/>
      <c r="AH379" s="270"/>
      <c r="AI379" s="990"/>
      <c r="AJ379" s="21"/>
      <c r="AK379" s="61"/>
      <c r="AL379" s="61"/>
      <c r="AM379" s="61"/>
      <c r="AN379" s="61"/>
      <c r="AO379" s="22"/>
      <c r="AP379" s="55"/>
    </row>
    <row r="380" spans="1:42" ht="40" customHeight="1" thickBot="1" x14ac:dyDescent="0.25">
      <c r="A380" s="994"/>
      <c r="B380" s="554"/>
      <c r="C380" s="281"/>
      <c r="D380" s="284"/>
      <c r="E380" s="623"/>
      <c r="F380" s="284"/>
      <c r="G380" s="622"/>
      <c r="H380" s="589"/>
      <c r="I380" s="295"/>
      <c r="J380" s="295"/>
      <c r="K380" s="383"/>
      <c r="L380" s="646"/>
      <c r="M380" s="400"/>
      <c r="N380" s="51" t="s">
        <v>49</v>
      </c>
      <c r="O380" s="79">
        <v>0</v>
      </c>
      <c r="P380" s="76">
        <v>0</v>
      </c>
      <c r="Q380" s="76">
        <v>0</v>
      </c>
      <c r="R380" s="174">
        <v>0</v>
      </c>
      <c r="S380" s="189">
        <f t="shared" ref="S380" si="1549">SUM(O380:O380)*M379</f>
        <v>0</v>
      </c>
      <c r="T380" s="190">
        <f t="shared" ref="T380" si="1550">SUM(P380:P380)*M379</f>
        <v>0</v>
      </c>
      <c r="U380" s="190">
        <f t="shared" ref="U380" si="1551">SUM(Q380:Q380)*M379</f>
        <v>0</v>
      </c>
      <c r="V380" s="200">
        <f t="shared" ref="V380" si="1552">SUM(R380:R380)*M379</f>
        <v>0</v>
      </c>
      <c r="W380" s="204">
        <f t="shared" si="1516"/>
        <v>0</v>
      </c>
      <c r="X380" s="320"/>
      <c r="Y380" s="323"/>
      <c r="Z380" s="323"/>
      <c r="AA380" s="323"/>
      <c r="AB380" s="326"/>
      <c r="AC380" s="638"/>
      <c r="AD380" s="274"/>
      <c r="AE380" s="256"/>
      <c r="AF380" s="264"/>
      <c r="AG380" s="264"/>
      <c r="AH380" s="270"/>
      <c r="AI380" s="990"/>
      <c r="AJ380" s="21"/>
      <c r="AK380" s="61"/>
      <c r="AL380" s="61"/>
      <c r="AM380" s="61"/>
      <c r="AN380" s="61"/>
      <c r="AO380" s="22"/>
      <c r="AP380" s="55"/>
    </row>
    <row r="381" spans="1:42" ht="40" customHeight="1" thickBot="1" x14ac:dyDescent="0.25">
      <c r="A381" s="994"/>
      <c r="B381" s="554"/>
      <c r="C381" s="281"/>
      <c r="D381" s="284"/>
      <c r="E381" s="623"/>
      <c r="F381" s="284"/>
      <c r="G381" s="622"/>
      <c r="H381" s="589"/>
      <c r="I381" s="295"/>
      <c r="J381" s="295"/>
      <c r="K381" s="383"/>
      <c r="L381" s="602" t="s">
        <v>456</v>
      </c>
      <c r="M381" s="329">
        <v>0.1</v>
      </c>
      <c r="N381" s="53" t="s">
        <v>43</v>
      </c>
      <c r="O381" s="110">
        <v>0.1</v>
      </c>
      <c r="P381" s="111">
        <v>0.4</v>
      </c>
      <c r="Q381" s="111">
        <v>1</v>
      </c>
      <c r="R381" s="175">
        <v>1</v>
      </c>
      <c r="S381" s="192">
        <f t="shared" ref="S381" si="1553">SUM(O381:O381)*M381</f>
        <v>1.0000000000000002E-2</v>
      </c>
      <c r="T381" s="193">
        <f t="shared" ref="T381" si="1554">SUM(P381:P381)*M381</f>
        <v>4.0000000000000008E-2</v>
      </c>
      <c r="U381" s="193">
        <f t="shared" ref="U381" si="1555">SUM(Q381:Q381)*M381</f>
        <v>0.1</v>
      </c>
      <c r="V381" s="201">
        <f t="shared" ref="V381" si="1556">SUM(R381:R381)*M381</f>
        <v>0.1</v>
      </c>
      <c r="W381" s="205">
        <f t="shared" si="1516"/>
        <v>0.1</v>
      </c>
      <c r="X381" s="320"/>
      <c r="Y381" s="323"/>
      <c r="Z381" s="323"/>
      <c r="AA381" s="323"/>
      <c r="AB381" s="326"/>
      <c r="AC381" s="638"/>
      <c r="AD381" s="275" t="s">
        <v>408</v>
      </c>
      <c r="AE381" s="255" t="str">
        <f t="shared" si="1443"/>
        <v>PARA MEJORAR</v>
      </c>
      <c r="AF381" s="264"/>
      <c r="AG381" s="264"/>
      <c r="AH381" s="270"/>
      <c r="AI381" s="990"/>
      <c r="AJ381" s="21"/>
      <c r="AK381" s="61"/>
      <c r="AL381" s="61"/>
      <c r="AM381" s="61"/>
      <c r="AN381" s="61"/>
      <c r="AO381" s="22"/>
      <c r="AP381" s="55"/>
    </row>
    <row r="382" spans="1:42" ht="40" customHeight="1" thickBot="1" x14ac:dyDescent="0.25">
      <c r="A382" s="994"/>
      <c r="B382" s="554"/>
      <c r="C382" s="281"/>
      <c r="D382" s="284"/>
      <c r="E382" s="623"/>
      <c r="F382" s="284"/>
      <c r="G382" s="622"/>
      <c r="H382" s="589"/>
      <c r="I382" s="295"/>
      <c r="J382" s="295"/>
      <c r="K382" s="383"/>
      <c r="L382" s="646"/>
      <c r="M382" s="400"/>
      <c r="N382" s="51" t="s">
        <v>49</v>
      </c>
      <c r="O382" s="79">
        <v>0</v>
      </c>
      <c r="P382" s="76">
        <v>0</v>
      </c>
      <c r="Q382" s="76">
        <v>0</v>
      </c>
      <c r="R382" s="174">
        <v>0</v>
      </c>
      <c r="S382" s="189">
        <f t="shared" ref="S382" si="1557">SUM(O382:O382)*M381</f>
        <v>0</v>
      </c>
      <c r="T382" s="190">
        <f t="shared" ref="T382" si="1558">SUM(P382:P382)*M381</f>
        <v>0</v>
      </c>
      <c r="U382" s="190">
        <f t="shared" ref="U382" si="1559">SUM(Q382:Q382)*M381</f>
        <v>0</v>
      </c>
      <c r="V382" s="200">
        <f t="shared" ref="V382" si="1560">SUM(R382:R382)*M381</f>
        <v>0</v>
      </c>
      <c r="W382" s="204">
        <f t="shared" si="1516"/>
        <v>0</v>
      </c>
      <c r="X382" s="320"/>
      <c r="Y382" s="323"/>
      <c r="Z382" s="323"/>
      <c r="AA382" s="323"/>
      <c r="AB382" s="326"/>
      <c r="AC382" s="638"/>
      <c r="AD382" s="274"/>
      <c r="AE382" s="256"/>
      <c r="AF382" s="264"/>
      <c r="AG382" s="264"/>
      <c r="AH382" s="270"/>
      <c r="AI382" s="990"/>
      <c r="AJ382" s="21"/>
      <c r="AK382" s="61"/>
      <c r="AL382" s="61"/>
      <c r="AM382" s="61"/>
      <c r="AN382" s="61"/>
      <c r="AO382" s="22"/>
      <c r="AP382" s="55"/>
    </row>
    <row r="383" spans="1:42" ht="40" customHeight="1" thickBot="1" x14ac:dyDescent="0.25">
      <c r="A383" s="994"/>
      <c r="B383" s="554"/>
      <c r="C383" s="281"/>
      <c r="D383" s="284"/>
      <c r="E383" s="623"/>
      <c r="F383" s="284"/>
      <c r="G383" s="622"/>
      <c r="H383" s="589"/>
      <c r="I383" s="295"/>
      <c r="J383" s="295"/>
      <c r="K383" s="383"/>
      <c r="L383" s="602" t="s">
        <v>457</v>
      </c>
      <c r="M383" s="329">
        <v>0.3</v>
      </c>
      <c r="N383" s="53" t="s">
        <v>43</v>
      </c>
      <c r="O383" s="110">
        <v>0.1</v>
      </c>
      <c r="P383" s="111">
        <v>0.5</v>
      </c>
      <c r="Q383" s="111">
        <v>0.75</v>
      </c>
      <c r="R383" s="175">
        <v>1</v>
      </c>
      <c r="S383" s="192">
        <f t="shared" ref="S383" si="1561">SUM(O383:O383)*M383</f>
        <v>0.03</v>
      </c>
      <c r="T383" s="193">
        <f t="shared" ref="T383" si="1562">SUM(P383:P383)*M383</f>
        <v>0.15</v>
      </c>
      <c r="U383" s="193">
        <f t="shared" ref="U383" si="1563">SUM(Q383:Q383)*M383</f>
        <v>0.22499999999999998</v>
      </c>
      <c r="V383" s="201">
        <f t="shared" ref="V383" si="1564">SUM(R383:R383)*M383</f>
        <v>0.3</v>
      </c>
      <c r="W383" s="205">
        <f t="shared" si="1516"/>
        <v>0.3</v>
      </c>
      <c r="X383" s="320"/>
      <c r="Y383" s="323"/>
      <c r="Z383" s="323"/>
      <c r="AA383" s="323"/>
      <c r="AB383" s="326"/>
      <c r="AC383" s="638"/>
      <c r="AD383" s="275" t="s">
        <v>458</v>
      </c>
      <c r="AE383" s="255" t="str">
        <f t="shared" si="1443"/>
        <v>PARA MEJORAR</v>
      </c>
      <c r="AF383" s="264"/>
      <c r="AG383" s="264"/>
      <c r="AH383" s="270"/>
      <c r="AI383" s="990"/>
      <c r="AJ383" s="18"/>
      <c r="AK383" s="19"/>
      <c r="AL383" s="19"/>
      <c r="AM383" s="19"/>
      <c r="AN383" s="19"/>
      <c r="AO383" s="20"/>
      <c r="AP383" s="55"/>
    </row>
    <row r="384" spans="1:42" ht="40" customHeight="1" thickBot="1" x14ac:dyDescent="0.25">
      <c r="A384" s="994"/>
      <c r="B384" s="554"/>
      <c r="C384" s="281"/>
      <c r="D384" s="284"/>
      <c r="E384" s="623"/>
      <c r="F384" s="285"/>
      <c r="G384" s="627"/>
      <c r="H384" s="628"/>
      <c r="I384" s="381"/>
      <c r="J384" s="381"/>
      <c r="K384" s="384"/>
      <c r="L384" s="603"/>
      <c r="M384" s="375"/>
      <c r="N384" s="51" t="s">
        <v>49</v>
      </c>
      <c r="O384" s="84">
        <v>0</v>
      </c>
      <c r="P384" s="78">
        <v>0</v>
      </c>
      <c r="Q384" s="78">
        <v>0</v>
      </c>
      <c r="R384" s="176">
        <v>0</v>
      </c>
      <c r="S384" s="195">
        <f t="shared" ref="S384" si="1565">SUM(O384:O384)*M383</f>
        <v>0</v>
      </c>
      <c r="T384" s="196">
        <f t="shared" ref="T384" si="1566">SUM(P384:P384)*M383</f>
        <v>0</v>
      </c>
      <c r="U384" s="196">
        <f t="shared" ref="U384" si="1567">SUM(Q384:Q384)*M383</f>
        <v>0</v>
      </c>
      <c r="V384" s="202">
        <f t="shared" ref="V384" si="1568">SUM(R384:R384)*M383</f>
        <v>0</v>
      </c>
      <c r="W384" s="206">
        <f t="shared" si="1516"/>
        <v>0</v>
      </c>
      <c r="X384" s="321"/>
      <c r="Y384" s="324"/>
      <c r="Z384" s="324"/>
      <c r="AA384" s="324"/>
      <c r="AB384" s="327"/>
      <c r="AC384" s="638"/>
      <c r="AD384" s="276"/>
      <c r="AE384" s="256"/>
      <c r="AF384" s="265"/>
      <c r="AG384" s="264"/>
      <c r="AH384" s="270"/>
      <c r="AI384" s="990"/>
      <c r="AJ384" s="21"/>
      <c r="AK384" s="61"/>
      <c r="AL384" s="61"/>
      <c r="AM384" s="61"/>
      <c r="AN384" s="61"/>
      <c r="AO384" s="22"/>
      <c r="AP384" s="55"/>
    </row>
    <row r="385" spans="1:42" ht="40" customHeight="1" x14ac:dyDescent="0.2">
      <c r="A385" s="994"/>
      <c r="B385" s="554"/>
      <c r="C385" s="281"/>
      <c r="D385" s="284"/>
      <c r="E385" s="139"/>
      <c r="F385" s="283" t="s">
        <v>459</v>
      </c>
      <c r="G385" s="622" t="s">
        <v>460</v>
      </c>
      <c r="H385" s="589">
        <v>51</v>
      </c>
      <c r="I385" s="295" t="s">
        <v>461</v>
      </c>
      <c r="J385" s="295" t="s">
        <v>371</v>
      </c>
      <c r="K385" s="383">
        <v>0</v>
      </c>
      <c r="L385" s="297" t="s">
        <v>462</v>
      </c>
      <c r="M385" s="298">
        <v>0.25</v>
      </c>
      <c r="N385" s="53" t="s">
        <v>43</v>
      </c>
      <c r="O385" s="110">
        <v>0.25</v>
      </c>
      <c r="P385" s="111">
        <v>0.5</v>
      </c>
      <c r="Q385" s="111">
        <v>0.75</v>
      </c>
      <c r="R385" s="175">
        <v>1</v>
      </c>
      <c r="S385" s="186">
        <f t="shared" ref="S385" si="1569">SUM(O385:O385)*M385</f>
        <v>6.25E-2</v>
      </c>
      <c r="T385" s="187">
        <f t="shared" ref="T385" si="1570">SUM(P385:P385)*M385</f>
        <v>0.125</v>
      </c>
      <c r="U385" s="187">
        <f t="shared" ref="U385" si="1571">SUM(Q385:Q385)*M385</f>
        <v>0.1875</v>
      </c>
      <c r="V385" s="199">
        <f t="shared" ref="V385" si="1572">SUM(R385:R385)*M385</f>
        <v>0.25</v>
      </c>
      <c r="W385" s="203">
        <f t="shared" si="1516"/>
        <v>0.25</v>
      </c>
      <c r="X385" s="244">
        <f>+S382+S384+S386+S388</f>
        <v>0</v>
      </c>
      <c r="Y385" s="247">
        <f>+T382+T384+T386+T388</f>
        <v>0</v>
      </c>
      <c r="Z385" s="247">
        <f>+U382+U384+U386+U388</f>
        <v>0</v>
      </c>
      <c r="AA385" s="247">
        <f>+V382+V384+V386+V388</f>
        <v>0</v>
      </c>
      <c r="AB385" s="250">
        <f>+W382+W384+W386+W388</f>
        <v>0</v>
      </c>
      <c r="AC385" s="638"/>
      <c r="AD385" s="275" t="s">
        <v>463</v>
      </c>
      <c r="AE385" s="255" t="str">
        <f t="shared" si="1443"/>
        <v>PARA MEJORAR</v>
      </c>
      <c r="AF385" s="263" t="str">
        <f>IF(COUNTIF(AE385:AE404,"PARA MEJORAR")&gt;=1,"PARA MEJORAR","BIEN")</f>
        <v>PARA MEJORAR</v>
      </c>
      <c r="AG385" s="264"/>
      <c r="AH385" s="270"/>
      <c r="AI385" s="990"/>
      <c r="AJ385" s="21"/>
      <c r="AK385" s="61"/>
      <c r="AL385" s="61"/>
      <c r="AM385" s="61"/>
      <c r="AN385" s="61"/>
      <c r="AO385" s="22"/>
      <c r="AP385" s="55"/>
    </row>
    <row r="386" spans="1:42" ht="40" customHeight="1" thickBot="1" x14ac:dyDescent="0.25">
      <c r="A386" s="994"/>
      <c r="B386" s="554"/>
      <c r="C386" s="281"/>
      <c r="D386" s="284"/>
      <c r="E386" s="139"/>
      <c r="F386" s="284"/>
      <c r="G386" s="622"/>
      <c r="H386" s="589"/>
      <c r="I386" s="295"/>
      <c r="J386" s="295"/>
      <c r="K386" s="383"/>
      <c r="L386" s="297"/>
      <c r="M386" s="400"/>
      <c r="N386" s="51" t="s">
        <v>49</v>
      </c>
      <c r="O386" s="79">
        <v>0</v>
      </c>
      <c r="P386" s="76">
        <v>0</v>
      </c>
      <c r="Q386" s="76">
        <v>0</v>
      </c>
      <c r="R386" s="174">
        <v>0</v>
      </c>
      <c r="S386" s="189">
        <f t="shared" ref="S386" si="1573">SUM(O386:O386)*M385</f>
        <v>0</v>
      </c>
      <c r="T386" s="190">
        <f t="shared" ref="T386" si="1574">SUM(P386:P386)*M385</f>
        <v>0</v>
      </c>
      <c r="U386" s="190">
        <f t="shared" ref="U386" si="1575">SUM(Q386:Q386)*M385</f>
        <v>0</v>
      </c>
      <c r="V386" s="200">
        <f t="shared" ref="V386" si="1576">SUM(R386:R386)*M385</f>
        <v>0</v>
      </c>
      <c r="W386" s="204">
        <f t="shared" si="1516"/>
        <v>0</v>
      </c>
      <c r="X386" s="245"/>
      <c r="Y386" s="248"/>
      <c r="Z386" s="248"/>
      <c r="AA386" s="248"/>
      <c r="AB386" s="251"/>
      <c r="AC386" s="638"/>
      <c r="AD386" s="276"/>
      <c r="AE386" s="256"/>
      <c r="AF386" s="264"/>
      <c r="AG386" s="264"/>
      <c r="AH386" s="270"/>
      <c r="AI386" s="990"/>
      <c r="AJ386" s="21"/>
      <c r="AK386" s="61"/>
      <c r="AL386" s="61"/>
      <c r="AM386" s="61"/>
      <c r="AN386" s="61"/>
      <c r="AO386" s="22"/>
      <c r="AP386" s="55"/>
    </row>
    <row r="387" spans="1:42" ht="40" customHeight="1" x14ac:dyDescent="0.2">
      <c r="A387" s="994"/>
      <c r="B387" s="554"/>
      <c r="C387" s="281"/>
      <c r="D387" s="284"/>
      <c r="E387" s="139"/>
      <c r="F387" s="284"/>
      <c r="G387" s="622"/>
      <c r="H387" s="589"/>
      <c r="I387" s="295"/>
      <c r="J387" s="295"/>
      <c r="K387" s="383"/>
      <c r="L387" s="401" t="s">
        <v>464</v>
      </c>
      <c r="M387" s="329">
        <v>0.25</v>
      </c>
      <c r="N387" s="53" t="s">
        <v>43</v>
      </c>
      <c r="O387" s="110">
        <v>0.25</v>
      </c>
      <c r="P387" s="111">
        <v>0.5</v>
      </c>
      <c r="Q387" s="111">
        <v>0.75</v>
      </c>
      <c r="R387" s="175">
        <v>1</v>
      </c>
      <c r="S387" s="192">
        <f t="shared" ref="S387" si="1577">SUM(O387:O387)*M387</f>
        <v>6.25E-2</v>
      </c>
      <c r="T387" s="193">
        <f t="shared" ref="T387" si="1578">SUM(P387:P387)*M387</f>
        <v>0.125</v>
      </c>
      <c r="U387" s="193">
        <f t="shared" ref="U387" si="1579">SUM(Q387:Q387)*M387</f>
        <v>0.1875</v>
      </c>
      <c r="V387" s="201">
        <f t="shared" ref="V387" si="1580">SUM(R387:R387)*M387</f>
        <v>0.25</v>
      </c>
      <c r="W387" s="205">
        <f t="shared" si="1516"/>
        <v>0.25</v>
      </c>
      <c r="X387" s="245"/>
      <c r="Y387" s="248"/>
      <c r="Z387" s="248"/>
      <c r="AA387" s="248"/>
      <c r="AB387" s="251"/>
      <c r="AC387" s="638"/>
      <c r="AD387" s="275" t="s">
        <v>463</v>
      </c>
      <c r="AE387" s="255" t="str">
        <f t="shared" si="1443"/>
        <v>PARA MEJORAR</v>
      </c>
      <c r="AF387" s="264"/>
      <c r="AG387" s="264"/>
      <c r="AH387" s="270"/>
      <c r="AI387" s="990"/>
      <c r="AJ387" s="21"/>
      <c r="AK387" s="61"/>
      <c r="AL387" s="61"/>
      <c r="AM387" s="61"/>
      <c r="AN387" s="61"/>
      <c r="AO387" s="22"/>
      <c r="AP387" s="55"/>
    </row>
    <row r="388" spans="1:42" ht="40" customHeight="1" thickBot="1" x14ac:dyDescent="0.25">
      <c r="A388" s="994"/>
      <c r="B388" s="554"/>
      <c r="C388" s="281"/>
      <c r="D388" s="284"/>
      <c r="E388" s="139"/>
      <c r="F388" s="284"/>
      <c r="G388" s="622"/>
      <c r="H388" s="589"/>
      <c r="I388" s="295"/>
      <c r="J388" s="295"/>
      <c r="K388" s="383"/>
      <c r="L388" s="401"/>
      <c r="M388" s="400"/>
      <c r="N388" s="51" t="s">
        <v>49</v>
      </c>
      <c r="O388" s="79">
        <v>0</v>
      </c>
      <c r="P388" s="76">
        <v>0</v>
      </c>
      <c r="Q388" s="76">
        <v>0</v>
      </c>
      <c r="R388" s="174">
        <v>0</v>
      </c>
      <c r="S388" s="189">
        <f t="shared" ref="S388" si="1581">SUM(O388:O388)*M387</f>
        <v>0</v>
      </c>
      <c r="T388" s="190">
        <f t="shared" ref="T388" si="1582">SUM(P388:P388)*M387</f>
        <v>0</v>
      </c>
      <c r="U388" s="190">
        <f t="shared" ref="U388" si="1583">SUM(Q388:Q388)*M387</f>
        <v>0</v>
      </c>
      <c r="V388" s="200">
        <f t="shared" ref="V388" si="1584">SUM(R388:R388)*M387</f>
        <v>0</v>
      </c>
      <c r="W388" s="204">
        <f t="shared" si="1516"/>
        <v>0</v>
      </c>
      <c r="X388" s="245"/>
      <c r="Y388" s="248"/>
      <c r="Z388" s="248"/>
      <c r="AA388" s="248"/>
      <c r="AB388" s="251"/>
      <c r="AC388" s="638"/>
      <c r="AD388" s="276"/>
      <c r="AE388" s="256"/>
      <c r="AF388" s="264"/>
      <c r="AG388" s="264"/>
      <c r="AH388" s="270"/>
      <c r="AI388" s="990"/>
      <c r="AJ388" s="21"/>
      <c r="AK388" s="61"/>
      <c r="AL388" s="61"/>
      <c r="AM388" s="61"/>
      <c r="AN388" s="61"/>
      <c r="AO388" s="22"/>
      <c r="AP388" s="55"/>
    </row>
    <row r="389" spans="1:42" ht="40" customHeight="1" x14ac:dyDescent="0.2">
      <c r="A389" s="994"/>
      <c r="B389" s="554"/>
      <c r="C389" s="281"/>
      <c r="D389" s="284"/>
      <c r="E389" s="139"/>
      <c r="F389" s="284"/>
      <c r="G389" s="622"/>
      <c r="H389" s="589"/>
      <c r="I389" s="295"/>
      <c r="J389" s="295"/>
      <c r="K389" s="383"/>
      <c r="L389" s="328" t="s">
        <v>465</v>
      </c>
      <c r="M389" s="329">
        <v>0.25</v>
      </c>
      <c r="N389" s="53" t="s">
        <v>43</v>
      </c>
      <c r="O389" s="110">
        <v>0.25</v>
      </c>
      <c r="P389" s="111">
        <v>0.5</v>
      </c>
      <c r="Q389" s="111">
        <v>0.75</v>
      </c>
      <c r="R389" s="175">
        <v>1</v>
      </c>
      <c r="S389" s="192">
        <f t="shared" ref="S389" si="1585">SUM(O389:O389)*M389</f>
        <v>6.25E-2</v>
      </c>
      <c r="T389" s="193">
        <f t="shared" ref="T389" si="1586">SUM(P389:P389)*M389</f>
        <v>0.125</v>
      </c>
      <c r="U389" s="193">
        <f t="shared" ref="U389" si="1587">SUM(Q389:Q389)*M389</f>
        <v>0.1875</v>
      </c>
      <c r="V389" s="201">
        <f t="shared" ref="V389" si="1588">SUM(R389:R389)*M389</f>
        <v>0.25</v>
      </c>
      <c r="W389" s="205">
        <f t="shared" si="1516"/>
        <v>0.25</v>
      </c>
      <c r="X389" s="245"/>
      <c r="Y389" s="248"/>
      <c r="Z389" s="248"/>
      <c r="AA389" s="248"/>
      <c r="AB389" s="251"/>
      <c r="AC389" s="638"/>
      <c r="AD389" s="275" t="s">
        <v>466</v>
      </c>
      <c r="AE389" s="255" t="str">
        <f t="shared" si="1443"/>
        <v>PARA MEJORAR</v>
      </c>
      <c r="AF389" s="264"/>
      <c r="AG389" s="264"/>
      <c r="AH389" s="270"/>
      <c r="AI389" s="990"/>
      <c r="AJ389" s="21"/>
      <c r="AK389" s="61"/>
      <c r="AL389" s="61"/>
      <c r="AM389" s="61"/>
      <c r="AN389" s="61"/>
      <c r="AO389" s="22"/>
      <c r="AP389" s="55"/>
    </row>
    <row r="390" spans="1:42" ht="40" customHeight="1" thickBot="1" x14ac:dyDescent="0.25">
      <c r="A390" s="994"/>
      <c r="B390" s="554"/>
      <c r="C390" s="281"/>
      <c r="D390" s="284"/>
      <c r="E390" s="139"/>
      <c r="F390" s="284"/>
      <c r="G390" s="622"/>
      <c r="H390" s="589"/>
      <c r="I390" s="295"/>
      <c r="J390" s="295"/>
      <c r="K390" s="383"/>
      <c r="L390" s="624"/>
      <c r="M390" s="400"/>
      <c r="N390" s="51" t="s">
        <v>49</v>
      </c>
      <c r="O390" s="79">
        <v>0</v>
      </c>
      <c r="P390" s="76">
        <v>0</v>
      </c>
      <c r="Q390" s="76">
        <v>0</v>
      </c>
      <c r="R390" s="174">
        <v>0</v>
      </c>
      <c r="S390" s="189">
        <f t="shared" ref="S390" si="1589">SUM(O390:O390)*M389</f>
        <v>0</v>
      </c>
      <c r="T390" s="190">
        <f t="shared" ref="T390" si="1590">SUM(P390:P390)*M389</f>
        <v>0</v>
      </c>
      <c r="U390" s="190">
        <f t="shared" ref="U390" si="1591">SUM(Q390:Q390)*M389</f>
        <v>0</v>
      </c>
      <c r="V390" s="200">
        <f t="shared" ref="V390" si="1592">SUM(R390:R390)*M389</f>
        <v>0</v>
      </c>
      <c r="W390" s="204">
        <f t="shared" si="1516"/>
        <v>0</v>
      </c>
      <c r="X390" s="245"/>
      <c r="Y390" s="248"/>
      <c r="Z390" s="248"/>
      <c r="AA390" s="248"/>
      <c r="AB390" s="251"/>
      <c r="AC390" s="638"/>
      <c r="AD390" s="276"/>
      <c r="AE390" s="256"/>
      <c r="AF390" s="264"/>
      <c r="AG390" s="264"/>
      <c r="AH390" s="270"/>
      <c r="AI390" s="990"/>
      <c r="AJ390" s="21"/>
      <c r="AK390" s="61"/>
      <c r="AL390" s="61"/>
      <c r="AM390" s="61"/>
      <c r="AN390" s="61"/>
      <c r="AO390" s="22"/>
      <c r="AP390" s="55"/>
    </row>
    <row r="391" spans="1:42" ht="40" customHeight="1" x14ac:dyDescent="0.2">
      <c r="A391" s="994"/>
      <c r="B391" s="554"/>
      <c r="C391" s="281"/>
      <c r="D391" s="284"/>
      <c r="E391" s="139"/>
      <c r="F391" s="284"/>
      <c r="G391" s="622"/>
      <c r="H391" s="589"/>
      <c r="I391" s="295"/>
      <c r="J391" s="295"/>
      <c r="K391" s="383"/>
      <c r="L391" s="328" t="s">
        <v>467</v>
      </c>
      <c r="M391" s="329">
        <v>0.25</v>
      </c>
      <c r="N391" s="53" t="s">
        <v>43</v>
      </c>
      <c r="O391" s="110">
        <v>0.25</v>
      </c>
      <c r="P391" s="111">
        <v>0.5</v>
      </c>
      <c r="Q391" s="111">
        <v>0.75</v>
      </c>
      <c r="R391" s="175">
        <v>1</v>
      </c>
      <c r="S391" s="192">
        <f t="shared" ref="S391" si="1593">SUM(O391:O391)*M391</f>
        <v>6.25E-2</v>
      </c>
      <c r="T391" s="193">
        <f t="shared" ref="T391" si="1594">SUM(P391:P391)*M391</f>
        <v>0.125</v>
      </c>
      <c r="U391" s="193">
        <f t="shared" ref="U391" si="1595">SUM(Q391:Q391)*M391</f>
        <v>0.1875</v>
      </c>
      <c r="V391" s="201">
        <f t="shared" ref="V391" si="1596">SUM(R391:R391)*M391</f>
        <v>0.25</v>
      </c>
      <c r="W391" s="205">
        <f t="shared" si="1516"/>
        <v>0.25</v>
      </c>
      <c r="X391" s="245"/>
      <c r="Y391" s="248"/>
      <c r="Z391" s="248"/>
      <c r="AA391" s="248"/>
      <c r="AB391" s="251"/>
      <c r="AC391" s="638"/>
      <c r="AD391" s="275" t="s">
        <v>466</v>
      </c>
      <c r="AE391" s="255" t="str">
        <f t="shared" si="1443"/>
        <v>PARA MEJORAR</v>
      </c>
      <c r="AF391" s="264"/>
      <c r="AG391" s="264"/>
      <c r="AH391" s="270"/>
      <c r="AI391" s="990"/>
      <c r="AJ391" s="21"/>
      <c r="AK391" s="61"/>
      <c r="AL391" s="61"/>
      <c r="AM391" s="61"/>
      <c r="AN391" s="61"/>
      <c r="AO391" s="22"/>
      <c r="AP391" s="55"/>
    </row>
    <row r="392" spans="1:42" ht="40" customHeight="1" thickBot="1" x14ac:dyDescent="0.25">
      <c r="A392" s="994"/>
      <c r="B392" s="554"/>
      <c r="C392" s="281"/>
      <c r="D392" s="284"/>
      <c r="E392" s="139"/>
      <c r="F392" s="284"/>
      <c r="G392" s="627"/>
      <c r="H392" s="628"/>
      <c r="I392" s="381"/>
      <c r="J392" s="381"/>
      <c r="K392" s="384"/>
      <c r="L392" s="374"/>
      <c r="M392" s="375"/>
      <c r="N392" s="51" t="s">
        <v>49</v>
      </c>
      <c r="O392" s="84">
        <v>0</v>
      </c>
      <c r="P392" s="78">
        <v>0</v>
      </c>
      <c r="Q392" s="78">
        <v>0</v>
      </c>
      <c r="R392" s="176">
        <v>0</v>
      </c>
      <c r="S392" s="195">
        <f t="shared" ref="S392" si="1597">SUM(O392:O392)*M391</f>
        <v>0</v>
      </c>
      <c r="T392" s="196">
        <f t="shared" ref="T392" si="1598">SUM(P392:P392)*M391</f>
        <v>0</v>
      </c>
      <c r="U392" s="196">
        <f t="shared" ref="U392" si="1599">SUM(Q392:Q392)*M391</f>
        <v>0</v>
      </c>
      <c r="V392" s="202">
        <f t="shared" ref="V392" si="1600">SUM(R392:R392)*M391</f>
        <v>0</v>
      </c>
      <c r="W392" s="206">
        <f t="shared" si="1516"/>
        <v>0</v>
      </c>
      <c r="X392" s="246"/>
      <c r="Y392" s="249"/>
      <c r="Z392" s="249"/>
      <c r="AA392" s="249"/>
      <c r="AB392" s="252"/>
      <c r="AC392" s="638"/>
      <c r="AD392" s="276"/>
      <c r="AE392" s="256"/>
      <c r="AF392" s="265"/>
      <c r="AG392" s="264"/>
      <c r="AH392" s="270"/>
      <c r="AI392" s="990"/>
      <c r="AJ392" s="21"/>
      <c r="AK392" s="61"/>
      <c r="AL392" s="61"/>
      <c r="AM392" s="61"/>
      <c r="AN392" s="61"/>
      <c r="AO392" s="22"/>
      <c r="AP392" s="55"/>
    </row>
    <row r="393" spans="1:42" ht="40" customHeight="1" x14ac:dyDescent="0.2">
      <c r="A393" s="994"/>
      <c r="B393" s="554"/>
      <c r="C393" s="281"/>
      <c r="D393" s="284"/>
      <c r="E393" s="139"/>
      <c r="F393" s="284"/>
      <c r="G393" s="621" t="s">
        <v>468</v>
      </c>
      <c r="H393" s="588">
        <v>52</v>
      </c>
      <c r="I393" s="380" t="s">
        <v>469</v>
      </c>
      <c r="J393" s="380" t="s">
        <v>371</v>
      </c>
      <c r="K393" s="382">
        <v>0</v>
      </c>
      <c r="L393" s="398" t="s">
        <v>470</v>
      </c>
      <c r="M393" s="399">
        <v>0.25</v>
      </c>
      <c r="N393" s="53" t="s">
        <v>43</v>
      </c>
      <c r="O393" s="110">
        <v>0.25</v>
      </c>
      <c r="P393" s="111">
        <v>0.5</v>
      </c>
      <c r="Q393" s="111">
        <v>0.75</v>
      </c>
      <c r="R393" s="175">
        <v>1</v>
      </c>
      <c r="S393" s="186">
        <f t="shared" ref="S393" si="1601">SUM(O393:O393)*M393</f>
        <v>6.25E-2</v>
      </c>
      <c r="T393" s="187">
        <f t="shared" ref="T393" si="1602">SUM(P393:P393)*M393</f>
        <v>0.125</v>
      </c>
      <c r="U393" s="187">
        <f t="shared" ref="U393" si="1603">SUM(Q393:Q393)*M393</f>
        <v>0.1875</v>
      </c>
      <c r="V393" s="199">
        <f t="shared" ref="V393" si="1604">SUM(R393:R393)*M393</f>
        <v>0.25</v>
      </c>
      <c r="W393" s="203">
        <f t="shared" si="1516"/>
        <v>0.25</v>
      </c>
      <c r="X393" s="244">
        <f>+S390+S392+S394+S396</f>
        <v>0</v>
      </c>
      <c r="Y393" s="247">
        <f>+T390+T392+T394+T396</f>
        <v>0</v>
      </c>
      <c r="Z393" s="247">
        <f>+U390+U392+U394+U396</f>
        <v>0</v>
      </c>
      <c r="AA393" s="247">
        <f>+V390+V392+V394+V396</f>
        <v>0</v>
      </c>
      <c r="AB393" s="250">
        <f>+W390+W392+W394+W396</f>
        <v>0</v>
      </c>
      <c r="AC393" s="638"/>
      <c r="AD393" s="275" t="s">
        <v>463</v>
      </c>
      <c r="AE393" s="255" t="str">
        <f t="shared" si="1443"/>
        <v>PARA MEJORAR</v>
      </c>
      <c r="AF393" s="263" t="str">
        <f>IF(COUNTIF(AE393:AE412,"PARA MEJORAR")&gt;=1,"PARA MEJORAR","BIEN")</f>
        <v>PARA MEJORAR</v>
      </c>
      <c r="AG393" s="264"/>
      <c r="AH393" s="270"/>
      <c r="AI393" s="990"/>
      <c r="AJ393" s="21"/>
      <c r="AK393" s="61"/>
      <c r="AL393" s="61"/>
      <c r="AM393" s="61"/>
      <c r="AN393" s="61"/>
      <c r="AO393" s="22"/>
      <c r="AP393" s="55"/>
    </row>
    <row r="394" spans="1:42" ht="40" customHeight="1" thickBot="1" x14ac:dyDescent="0.25">
      <c r="A394" s="994"/>
      <c r="B394" s="554"/>
      <c r="C394" s="281"/>
      <c r="D394" s="284"/>
      <c r="E394" s="139"/>
      <c r="F394" s="284"/>
      <c r="G394" s="622"/>
      <c r="H394" s="589"/>
      <c r="I394" s="295"/>
      <c r="J394" s="295"/>
      <c r="K394" s="383"/>
      <c r="L394" s="297"/>
      <c r="M394" s="400"/>
      <c r="N394" s="51" t="s">
        <v>49</v>
      </c>
      <c r="O394" s="79">
        <v>0</v>
      </c>
      <c r="P394" s="76">
        <v>0</v>
      </c>
      <c r="Q394" s="76">
        <v>0</v>
      </c>
      <c r="R394" s="174">
        <v>0</v>
      </c>
      <c r="S394" s="189">
        <f t="shared" ref="S394" si="1605">SUM(O394:O394)*M393</f>
        <v>0</v>
      </c>
      <c r="T394" s="190">
        <f t="shared" ref="T394" si="1606">SUM(P394:P394)*M393</f>
        <v>0</v>
      </c>
      <c r="U394" s="190">
        <f t="shared" ref="U394" si="1607">SUM(Q394:Q394)*M393</f>
        <v>0</v>
      </c>
      <c r="V394" s="200">
        <f t="shared" ref="V394" si="1608">SUM(R394:R394)*M393</f>
        <v>0</v>
      </c>
      <c r="W394" s="204">
        <f t="shared" si="1516"/>
        <v>0</v>
      </c>
      <c r="X394" s="245"/>
      <c r="Y394" s="248"/>
      <c r="Z394" s="248"/>
      <c r="AA394" s="248"/>
      <c r="AB394" s="251"/>
      <c r="AC394" s="638"/>
      <c r="AD394" s="276"/>
      <c r="AE394" s="256"/>
      <c r="AF394" s="264"/>
      <c r="AG394" s="264"/>
      <c r="AH394" s="270"/>
      <c r="AI394" s="990"/>
      <c r="AJ394" s="21"/>
      <c r="AK394" s="61"/>
      <c r="AL394" s="61"/>
      <c r="AM394" s="61"/>
      <c r="AN394" s="61"/>
      <c r="AO394" s="22"/>
      <c r="AP394" s="55"/>
    </row>
    <row r="395" spans="1:42" ht="40" customHeight="1" x14ac:dyDescent="0.2">
      <c r="A395" s="994"/>
      <c r="B395" s="554"/>
      <c r="C395" s="281"/>
      <c r="D395" s="284"/>
      <c r="E395" s="139"/>
      <c r="F395" s="284"/>
      <c r="G395" s="622"/>
      <c r="H395" s="589"/>
      <c r="I395" s="295"/>
      <c r="J395" s="295"/>
      <c r="K395" s="383"/>
      <c r="L395" s="401" t="s">
        <v>471</v>
      </c>
      <c r="M395" s="329">
        <v>0.25</v>
      </c>
      <c r="N395" s="53" t="s">
        <v>43</v>
      </c>
      <c r="O395" s="110">
        <v>0.25</v>
      </c>
      <c r="P395" s="111">
        <v>0.5</v>
      </c>
      <c r="Q395" s="111">
        <v>0.75</v>
      </c>
      <c r="R395" s="175">
        <v>1</v>
      </c>
      <c r="S395" s="192">
        <f t="shared" ref="S395" si="1609">SUM(O395:O395)*M395</f>
        <v>6.25E-2</v>
      </c>
      <c r="T395" s="193">
        <f t="shared" ref="T395" si="1610">SUM(P395:P395)*M395</f>
        <v>0.125</v>
      </c>
      <c r="U395" s="193">
        <f t="shared" ref="U395" si="1611">SUM(Q395:Q395)*M395</f>
        <v>0.1875</v>
      </c>
      <c r="V395" s="201">
        <f t="shared" ref="V395" si="1612">SUM(R395:R395)*M395</f>
        <v>0.25</v>
      </c>
      <c r="W395" s="205">
        <f t="shared" si="1516"/>
        <v>0.25</v>
      </c>
      <c r="X395" s="245"/>
      <c r="Y395" s="248"/>
      <c r="Z395" s="248"/>
      <c r="AA395" s="248"/>
      <c r="AB395" s="251"/>
      <c r="AC395" s="638"/>
      <c r="AD395" s="275" t="s">
        <v>463</v>
      </c>
      <c r="AE395" s="255" t="str">
        <f t="shared" si="1443"/>
        <v>PARA MEJORAR</v>
      </c>
      <c r="AF395" s="264"/>
      <c r="AG395" s="264"/>
      <c r="AH395" s="270"/>
      <c r="AI395" s="990"/>
      <c r="AJ395" s="21"/>
      <c r="AK395" s="61"/>
      <c r="AL395" s="61"/>
      <c r="AM395" s="61"/>
      <c r="AN395" s="61"/>
      <c r="AO395" s="22"/>
      <c r="AP395" s="55"/>
    </row>
    <row r="396" spans="1:42" ht="40" customHeight="1" thickBot="1" x14ac:dyDescent="0.25">
      <c r="A396" s="994"/>
      <c r="B396" s="554"/>
      <c r="C396" s="281"/>
      <c r="D396" s="284"/>
      <c r="E396" s="139"/>
      <c r="F396" s="284"/>
      <c r="G396" s="622"/>
      <c r="H396" s="589"/>
      <c r="I396" s="295"/>
      <c r="J396" s="295"/>
      <c r="K396" s="383"/>
      <c r="L396" s="401"/>
      <c r="M396" s="400"/>
      <c r="N396" s="51" t="s">
        <v>49</v>
      </c>
      <c r="O396" s="79">
        <v>0</v>
      </c>
      <c r="P396" s="76">
        <v>0</v>
      </c>
      <c r="Q396" s="76">
        <v>0</v>
      </c>
      <c r="R396" s="174">
        <v>0</v>
      </c>
      <c r="S396" s="189">
        <f t="shared" ref="S396" si="1613">SUM(O396:O396)*M395</f>
        <v>0</v>
      </c>
      <c r="T396" s="190">
        <f t="shared" ref="T396" si="1614">SUM(P396:P396)*M395</f>
        <v>0</v>
      </c>
      <c r="U396" s="190">
        <f t="shared" ref="U396" si="1615">SUM(Q396:Q396)*M395</f>
        <v>0</v>
      </c>
      <c r="V396" s="200">
        <f t="shared" ref="V396" si="1616">SUM(R396:R396)*M395</f>
        <v>0</v>
      </c>
      <c r="W396" s="204">
        <f t="shared" si="1516"/>
        <v>0</v>
      </c>
      <c r="X396" s="245"/>
      <c r="Y396" s="248"/>
      <c r="Z396" s="248"/>
      <c r="AA396" s="248"/>
      <c r="AB396" s="251"/>
      <c r="AC396" s="638"/>
      <c r="AD396" s="276"/>
      <c r="AE396" s="256"/>
      <c r="AF396" s="264"/>
      <c r="AG396" s="264"/>
      <c r="AH396" s="270"/>
      <c r="AI396" s="990"/>
      <c r="AJ396" s="21"/>
      <c r="AK396" s="61"/>
      <c r="AL396" s="61"/>
      <c r="AM396" s="61"/>
      <c r="AN396" s="61"/>
      <c r="AO396" s="22"/>
      <c r="AP396" s="55"/>
    </row>
    <row r="397" spans="1:42" ht="40" customHeight="1" x14ac:dyDescent="0.2">
      <c r="A397" s="994"/>
      <c r="B397" s="554"/>
      <c r="C397" s="281"/>
      <c r="D397" s="284"/>
      <c r="E397" s="139"/>
      <c r="F397" s="284"/>
      <c r="G397" s="622"/>
      <c r="H397" s="589"/>
      <c r="I397" s="295"/>
      <c r="J397" s="295"/>
      <c r="K397" s="383"/>
      <c r="L397" s="328" t="s">
        <v>472</v>
      </c>
      <c r="M397" s="329">
        <v>0.25</v>
      </c>
      <c r="N397" s="53" t="s">
        <v>43</v>
      </c>
      <c r="O397" s="110">
        <v>0.25</v>
      </c>
      <c r="P397" s="111">
        <v>0.5</v>
      </c>
      <c r="Q397" s="111">
        <v>0.75</v>
      </c>
      <c r="R397" s="175">
        <v>1</v>
      </c>
      <c r="S397" s="192">
        <f t="shared" ref="S397" si="1617">SUM(O397:O397)*M397</f>
        <v>6.25E-2</v>
      </c>
      <c r="T397" s="193">
        <f t="shared" ref="T397" si="1618">SUM(P397:P397)*M397</f>
        <v>0.125</v>
      </c>
      <c r="U397" s="193">
        <f t="shared" ref="U397" si="1619">SUM(Q397:Q397)*M397</f>
        <v>0.1875</v>
      </c>
      <c r="V397" s="201">
        <f t="shared" ref="V397" si="1620">SUM(R397:R397)*M397</f>
        <v>0.25</v>
      </c>
      <c r="W397" s="205">
        <f t="shared" si="1516"/>
        <v>0.25</v>
      </c>
      <c r="X397" s="245"/>
      <c r="Y397" s="248"/>
      <c r="Z397" s="248"/>
      <c r="AA397" s="248"/>
      <c r="AB397" s="251"/>
      <c r="AC397" s="638"/>
      <c r="AD397" s="275" t="s">
        <v>463</v>
      </c>
      <c r="AE397" s="255" t="str">
        <f t="shared" si="1443"/>
        <v>PARA MEJORAR</v>
      </c>
      <c r="AF397" s="264"/>
      <c r="AG397" s="264"/>
      <c r="AH397" s="270"/>
      <c r="AI397" s="990"/>
      <c r="AJ397" s="21"/>
      <c r="AK397" s="61"/>
      <c r="AL397" s="61"/>
      <c r="AM397" s="61"/>
      <c r="AN397" s="61"/>
      <c r="AO397" s="22"/>
      <c r="AP397" s="55"/>
    </row>
    <row r="398" spans="1:42" ht="40" customHeight="1" thickBot="1" x14ac:dyDescent="0.25">
      <c r="A398" s="994"/>
      <c r="B398" s="554"/>
      <c r="C398" s="281"/>
      <c r="D398" s="284"/>
      <c r="E398" s="139"/>
      <c r="F398" s="284"/>
      <c r="G398" s="622"/>
      <c r="H398" s="589"/>
      <c r="I398" s="295"/>
      <c r="J398" s="295"/>
      <c r="K398" s="383"/>
      <c r="L398" s="624"/>
      <c r="M398" s="400"/>
      <c r="N398" s="51" t="s">
        <v>49</v>
      </c>
      <c r="O398" s="79">
        <v>0</v>
      </c>
      <c r="P398" s="76">
        <v>0</v>
      </c>
      <c r="Q398" s="76">
        <v>0</v>
      </c>
      <c r="R398" s="174">
        <v>0</v>
      </c>
      <c r="S398" s="189">
        <f t="shared" ref="S398" si="1621">SUM(O398:O398)*M397</f>
        <v>0</v>
      </c>
      <c r="T398" s="190">
        <f t="shared" ref="T398" si="1622">SUM(P398:P398)*M397</f>
        <v>0</v>
      </c>
      <c r="U398" s="190">
        <f t="shared" ref="U398" si="1623">SUM(Q398:Q398)*M397</f>
        <v>0</v>
      </c>
      <c r="V398" s="200">
        <f t="shared" ref="V398" si="1624">SUM(R398:R398)*M397</f>
        <v>0</v>
      </c>
      <c r="W398" s="204">
        <f t="shared" si="1516"/>
        <v>0</v>
      </c>
      <c r="X398" s="245"/>
      <c r="Y398" s="248"/>
      <c r="Z398" s="248"/>
      <c r="AA398" s="248"/>
      <c r="AB398" s="251"/>
      <c r="AC398" s="638"/>
      <c r="AD398" s="276"/>
      <c r="AE398" s="256"/>
      <c r="AF398" s="264"/>
      <c r="AG398" s="264"/>
      <c r="AH398" s="270"/>
      <c r="AI398" s="990"/>
      <c r="AJ398" s="21"/>
      <c r="AK398" s="61"/>
      <c r="AL398" s="61"/>
      <c r="AM398" s="61"/>
      <c r="AN398" s="61"/>
      <c r="AO398" s="22"/>
      <c r="AP398" s="55"/>
    </row>
    <row r="399" spans="1:42" ht="40" customHeight="1" x14ac:dyDescent="0.2">
      <c r="A399" s="994"/>
      <c r="B399" s="554"/>
      <c r="C399" s="281"/>
      <c r="D399" s="284"/>
      <c r="E399" s="139"/>
      <c r="F399" s="284"/>
      <c r="G399" s="622"/>
      <c r="H399" s="589"/>
      <c r="I399" s="295"/>
      <c r="J399" s="295"/>
      <c r="K399" s="383"/>
      <c r="L399" s="328" t="s">
        <v>473</v>
      </c>
      <c r="M399" s="329">
        <v>0.25</v>
      </c>
      <c r="N399" s="53" t="s">
        <v>43</v>
      </c>
      <c r="O399" s="110">
        <v>0.25</v>
      </c>
      <c r="P399" s="111">
        <v>0.5</v>
      </c>
      <c r="Q399" s="111">
        <v>0.75</v>
      </c>
      <c r="R399" s="175">
        <v>1</v>
      </c>
      <c r="S399" s="192">
        <f t="shared" ref="S399" si="1625">SUM(O399:O399)*M399</f>
        <v>6.25E-2</v>
      </c>
      <c r="T399" s="193">
        <f t="shared" ref="T399" si="1626">SUM(P399:P399)*M399</f>
        <v>0.125</v>
      </c>
      <c r="U399" s="193">
        <f t="shared" ref="U399" si="1627">SUM(Q399:Q399)*M399</f>
        <v>0.1875</v>
      </c>
      <c r="V399" s="201">
        <f t="shared" ref="V399" si="1628">SUM(R399:R399)*M399</f>
        <v>0.25</v>
      </c>
      <c r="W399" s="205">
        <f t="shared" si="1516"/>
        <v>0.25</v>
      </c>
      <c r="X399" s="245"/>
      <c r="Y399" s="248"/>
      <c r="Z399" s="248"/>
      <c r="AA399" s="248"/>
      <c r="AB399" s="251"/>
      <c r="AC399" s="638"/>
      <c r="AD399" s="275" t="s">
        <v>463</v>
      </c>
      <c r="AE399" s="255" t="str">
        <f t="shared" si="1443"/>
        <v>PARA MEJORAR</v>
      </c>
      <c r="AF399" s="264"/>
      <c r="AG399" s="264"/>
      <c r="AH399" s="270"/>
      <c r="AI399" s="990"/>
      <c r="AJ399" s="21"/>
      <c r="AK399" s="61"/>
      <c r="AL399" s="61"/>
      <c r="AM399" s="61"/>
      <c r="AN399" s="61"/>
      <c r="AO399" s="22"/>
      <c r="AP399" s="55"/>
    </row>
    <row r="400" spans="1:42" ht="40" customHeight="1" thickBot="1" x14ac:dyDescent="0.25">
      <c r="A400" s="994"/>
      <c r="B400" s="554"/>
      <c r="C400" s="281"/>
      <c r="D400" s="284"/>
      <c r="E400" s="140"/>
      <c r="F400" s="285"/>
      <c r="G400" s="622"/>
      <c r="H400" s="589"/>
      <c r="I400" s="295"/>
      <c r="J400" s="295"/>
      <c r="K400" s="383"/>
      <c r="L400" s="297"/>
      <c r="M400" s="298"/>
      <c r="N400" s="51" t="s">
        <v>49</v>
      </c>
      <c r="O400" s="84">
        <v>0</v>
      </c>
      <c r="P400" s="78">
        <v>0</v>
      </c>
      <c r="Q400" s="78">
        <v>0</v>
      </c>
      <c r="R400" s="176">
        <v>0</v>
      </c>
      <c r="S400" s="195">
        <f t="shared" ref="S400" si="1629">SUM(O400:O400)*M399</f>
        <v>0</v>
      </c>
      <c r="T400" s="196">
        <f t="shared" ref="T400" si="1630">SUM(P400:P400)*M399</f>
        <v>0</v>
      </c>
      <c r="U400" s="196">
        <f t="shared" ref="U400" si="1631">SUM(Q400:Q400)*M399</f>
        <v>0</v>
      </c>
      <c r="V400" s="202">
        <f t="shared" ref="V400" si="1632">SUM(R400:R400)*M399</f>
        <v>0</v>
      </c>
      <c r="W400" s="206">
        <f t="shared" si="1516"/>
        <v>0</v>
      </c>
      <c r="X400" s="245"/>
      <c r="Y400" s="248"/>
      <c r="Z400" s="248"/>
      <c r="AA400" s="248"/>
      <c r="AB400" s="251"/>
      <c r="AC400" s="638"/>
      <c r="AD400" s="276"/>
      <c r="AE400" s="256"/>
      <c r="AF400" s="264"/>
      <c r="AG400" s="264"/>
      <c r="AH400" s="270"/>
      <c r="AI400" s="990"/>
      <c r="AJ400" s="21"/>
      <c r="AK400" s="61"/>
      <c r="AL400" s="61"/>
      <c r="AM400" s="61"/>
      <c r="AN400" s="61"/>
      <c r="AO400" s="22"/>
      <c r="AP400" s="55"/>
    </row>
    <row r="401" spans="1:42" ht="40" customHeight="1" thickBot="1" x14ac:dyDescent="0.25">
      <c r="A401" s="994"/>
      <c r="B401" s="554"/>
      <c r="C401" s="281"/>
      <c r="D401" s="284"/>
      <c r="E401" s="286">
        <v>28</v>
      </c>
      <c r="F401" s="307" t="s">
        <v>474</v>
      </c>
      <c r="G401" s="629" t="s">
        <v>475</v>
      </c>
      <c r="H401" s="333">
        <v>53</v>
      </c>
      <c r="I401" s="310" t="s">
        <v>476</v>
      </c>
      <c r="J401" s="310" t="s">
        <v>449</v>
      </c>
      <c r="K401" s="313">
        <v>0</v>
      </c>
      <c r="L401" s="303" t="s">
        <v>477</v>
      </c>
      <c r="M401" s="305">
        <v>0.2</v>
      </c>
      <c r="N401" s="53" t="s">
        <v>43</v>
      </c>
      <c r="O401" s="109">
        <v>1</v>
      </c>
      <c r="P401" s="109">
        <v>1</v>
      </c>
      <c r="Q401" s="109">
        <v>1</v>
      </c>
      <c r="R401" s="109">
        <v>1</v>
      </c>
      <c r="S401" s="186">
        <f t="shared" ref="S401" si="1633">SUM(O401:O401)*M401</f>
        <v>0.2</v>
      </c>
      <c r="T401" s="187">
        <f t="shared" ref="T401" si="1634">SUM(P401:P401)*M401</f>
        <v>0.2</v>
      </c>
      <c r="U401" s="187">
        <f t="shared" ref="U401" si="1635">SUM(Q401:Q401)*M401</f>
        <v>0.2</v>
      </c>
      <c r="V401" s="199">
        <f t="shared" ref="V401" si="1636">SUM(R401:R401)*M401</f>
        <v>0.2</v>
      </c>
      <c r="W401" s="203">
        <f t="shared" si="1516"/>
        <v>0.2</v>
      </c>
      <c r="X401" s="978">
        <f>S398+S400+S402+S404+S406+S408+S410</f>
        <v>0</v>
      </c>
      <c r="Y401" s="979">
        <f>T398+T400+T402+T404+T406+T408+T410</f>
        <v>0</v>
      </c>
      <c r="Z401" s="979">
        <f>U398+U400+U402+U404+U406+U408+U410</f>
        <v>0</v>
      </c>
      <c r="AA401" s="979">
        <f>V398+V400+V402+V404+V406+V408+V410</f>
        <v>0</v>
      </c>
      <c r="AB401" s="980">
        <f>+W398+W402</f>
        <v>0</v>
      </c>
      <c r="AC401" s="639"/>
      <c r="AD401" s="318" t="s">
        <v>478</v>
      </c>
      <c r="AE401" s="255" t="str">
        <f t="shared" si="1443"/>
        <v>PARA MEJORAR</v>
      </c>
      <c r="AF401" s="264" t="str">
        <f>IF(COUNTIF(AE403:AE404,"PARA MEJORAR")&gt;=1,"PARA MEJORAR","BIEN")</f>
        <v>PARA MEJORAR</v>
      </c>
      <c r="AG401" s="264"/>
      <c r="AH401" s="270"/>
      <c r="AI401" s="990"/>
      <c r="AJ401" s="21"/>
      <c r="AK401" s="61"/>
      <c r="AL401" s="61"/>
      <c r="AM401" s="61"/>
      <c r="AN401" s="61"/>
      <c r="AO401" s="22"/>
      <c r="AP401" s="55"/>
    </row>
    <row r="402" spans="1:42" ht="40" customHeight="1" thickBot="1" x14ac:dyDescent="0.25">
      <c r="A402" s="994"/>
      <c r="B402" s="554"/>
      <c r="C402" s="281"/>
      <c r="D402" s="284"/>
      <c r="E402" s="287"/>
      <c r="F402" s="308"/>
      <c r="G402" s="630"/>
      <c r="H402" s="334"/>
      <c r="I402" s="311"/>
      <c r="J402" s="311"/>
      <c r="K402" s="314"/>
      <c r="L402" s="304"/>
      <c r="M402" s="306"/>
      <c r="N402" s="51" t="s">
        <v>49</v>
      </c>
      <c r="O402" s="79">
        <v>0</v>
      </c>
      <c r="P402" s="79">
        <v>0</v>
      </c>
      <c r="Q402" s="79">
        <v>0</v>
      </c>
      <c r="R402" s="79">
        <v>0</v>
      </c>
      <c r="S402" s="189">
        <f t="shared" ref="S402" si="1637">SUM(O402:O402)*M401</f>
        <v>0</v>
      </c>
      <c r="T402" s="190">
        <f t="shared" ref="T402" si="1638">SUM(P402:P402)*M401</f>
        <v>0</v>
      </c>
      <c r="U402" s="190">
        <f t="shared" ref="U402" si="1639">SUM(Q402:Q402)*M401</f>
        <v>0</v>
      </c>
      <c r="V402" s="200">
        <f t="shared" ref="V402" si="1640">SUM(R402:R402)*M401</f>
        <v>0</v>
      </c>
      <c r="W402" s="204">
        <f t="shared" si="1516"/>
        <v>0</v>
      </c>
      <c r="X402" s="978"/>
      <c r="Y402" s="979"/>
      <c r="Z402" s="979"/>
      <c r="AA402" s="979"/>
      <c r="AB402" s="980"/>
      <c r="AC402" s="639"/>
      <c r="AD402" s="278"/>
      <c r="AE402" s="256"/>
      <c r="AF402" s="264"/>
      <c r="AG402" s="264"/>
      <c r="AH402" s="270"/>
      <c r="AI402" s="990"/>
      <c r="AJ402" s="21"/>
      <c r="AK402" s="61"/>
      <c r="AL402" s="61"/>
      <c r="AM402" s="61"/>
      <c r="AN402" s="61"/>
      <c r="AO402" s="22"/>
      <c r="AP402" s="55"/>
    </row>
    <row r="403" spans="1:42" ht="40" customHeight="1" thickBot="1" x14ac:dyDescent="0.25">
      <c r="A403" s="994"/>
      <c r="B403" s="554"/>
      <c r="C403" s="281"/>
      <c r="D403" s="284"/>
      <c r="E403" s="287"/>
      <c r="F403" s="308"/>
      <c r="G403" s="630"/>
      <c r="H403" s="334"/>
      <c r="I403" s="311"/>
      <c r="J403" s="311"/>
      <c r="K403" s="314"/>
      <c r="L403" s="304" t="s">
        <v>479</v>
      </c>
      <c r="M403" s="306">
        <v>0.05</v>
      </c>
      <c r="N403" s="53" t="s">
        <v>43</v>
      </c>
      <c r="O403" s="110">
        <v>1</v>
      </c>
      <c r="P403" s="110">
        <v>1</v>
      </c>
      <c r="Q403" s="110">
        <v>1</v>
      </c>
      <c r="R403" s="110">
        <v>1</v>
      </c>
      <c r="S403" s="192">
        <f t="shared" ref="S403" si="1641">SUM(O403:O403)*M403</f>
        <v>0.05</v>
      </c>
      <c r="T403" s="193">
        <f t="shared" ref="T403" si="1642">SUM(P403:P403)*M403</f>
        <v>0.05</v>
      </c>
      <c r="U403" s="193">
        <f t="shared" ref="U403" si="1643">SUM(Q403:Q403)*M403</f>
        <v>0.05</v>
      </c>
      <c r="V403" s="201">
        <f t="shared" ref="V403" si="1644">SUM(R403:R403)*M403</f>
        <v>0.05</v>
      </c>
      <c r="W403" s="205">
        <f t="shared" si="1516"/>
        <v>0.05</v>
      </c>
      <c r="X403" s="978"/>
      <c r="Y403" s="979"/>
      <c r="Z403" s="979"/>
      <c r="AA403" s="979"/>
      <c r="AB403" s="980"/>
      <c r="AC403" s="639"/>
      <c r="AD403" s="277" t="s">
        <v>68</v>
      </c>
      <c r="AE403" s="255" t="str">
        <f t="shared" si="1443"/>
        <v>PARA MEJORAR</v>
      </c>
      <c r="AF403" s="264"/>
      <c r="AG403" s="264"/>
      <c r="AH403" s="270"/>
      <c r="AI403" s="990"/>
      <c r="AJ403" s="23"/>
      <c r="AK403" s="24"/>
      <c r="AL403" s="24"/>
      <c r="AM403" s="24"/>
      <c r="AN403" s="24"/>
      <c r="AO403" s="25"/>
      <c r="AP403" s="55"/>
    </row>
    <row r="404" spans="1:42" ht="40" customHeight="1" thickBot="1" x14ac:dyDescent="0.25">
      <c r="A404" s="994"/>
      <c r="B404" s="554"/>
      <c r="C404" s="281"/>
      <c r="D404" s="284"/>
      <c r="E404" s="287"/>
      <c r="F404" s="308"/>
      <c r="G404" s="630"/>
      <c r="H404" s="334"/>
      <c r="I404" s="311"/>
      <c r="J404" s="311"/>
      <c r="K404" s="314"/>
      <c r="L404" s="304"/>
      <c r="M404" s="306"/>
      <c r="N404" s="51" t="s">
        <v>49</v>
      </c>
      <c r="O404" s="79">
        <v>0</v>
      </c>
      <c r="P404" s="79">
        <v>0</v>
      </c>
      <c r="Q404" s="79">
        <v>0</v>
      </c>
      <c r="R404" s="79">
        <v>0</v>
      </c>
      <c r="S404" s="189">
        <f t="shared" ref="S404" si="1645">SUM(O404:O404)*M403</f>
        <v>0</v>
      </c>
      <c r="T404" s="190">
        <f t="shared" ref="T404" si="1646">SUM(P404:P404)*M403</f>
        <v>0</v>
      </c>
      <c r="U404" s="190">
        <f t="shared" ref="U404" si="1647">SUM(Q404:Q404)*M403</f>
        <v>0</v>
      </c>
      <c r="V404" s="200">
        <f t="shared" ref="V404" si="1648">SUM(R404:R404)*M403</f>
        <v>0</v>
      </c>
      <c r="W404" s="204">
        <f t="shared" si="1516"/>
        <v>0</v>
      </c>
      <c r="X404" s="978"/>
      <c r="Y404" s="979"/>
      <c r="Z404" s="979"/>
      <c r="AA404" s="979"/>
      <c r="AB404" s="980"/>
      <c r="AC404" s="639"/>
      <c r="AD404" s="278"/>
      <c r="AE404" s="256"/>
      <c r="AF404" s="264"/>
      <c r="AG404" s="264"/>
      <c r="AH404" s="270"/>
      <c r="AI404" s="990"/>
      <c r="AJ404" s="21"/>
      <c r="AK404" s="61"/>
      <c r="AL404" s="61"/>
      <c r="AM404" s="61"/>
      <c r="AN404" s="61"/>
      <c r="AO404" s="22"/>
      <c r="AP404" s="55"/>
    </row>
    <row r="405" spans="1:42" ht="40" customHeight="1" thickBot="1" x14ac:dyDescent="0.25">
      <c r="A405" s="994"/>
      <c r="B405" s="554"/>
      <c r="C405" s="281"/>
      <c r="D405" s="284"/>
      <c r="E405" s="287"/>
      <c r="F405" s="308"/>
      <c r="G405" s="630"/>
      <c r="H405" s="334"/>
      <c r="I405" s="311"/>
      <c r="J405" s="311"/>
      <c r="K405" s="314"/>
      <c r="L405" s="304" t="s">
        <v>480</v>
      </c>
      <c r="M405" s="306">
        <v>0.2</v>
      </c>
      <c r="N405" s="53" t="s">
        <v>43</v>
      </c>
      <c r="O405" s="110">
        <v>1</v>
      </c>
      <c r="P405" s="110">
        <v>1</v>
      </c>
      <c r="Q405" s="110">
        <v>1</v>
      </c>
      <c r="R405" s="110">
        <v>1</v>
      </c>
      <c r="S405" s="192">
        <f t="shared" ref="S405" si="1649">SUM(O405:O405)*M405</f>
        <v>0.2</v>
      </c>
      <c r="T405" s="193">
        <f t="shared" ref="T405" si="1650">SUM(P405:P405)*M405</f>
        <v>0.2</v>
      </c>
      <c r="U405" s="193">
        <f t="shared" ref="U405" si="1651">SUM(Q405:Q405)*M405</f>
        <v>0.2</v>
      </c>
      <c r="V405" s="201">
        <f t="shared" ref="V405" si="1652">SUM(R405:R405)*M405</f>
        <v>0.2</v>
      </c>
      <c r="W405" s="205">
        <f t="shared" si="1516"/>
        <v>0.2</v>
      </c>
      <c r="X405" s="978"/>
      <c r="Y405" s="979"/>
      <c r="Z405" s="979"/>
      <c r="AA405" s="979"/>
      <c r="AB405" s="980"/>
      <c r="AC405" s="639"/>
      <c r="AD405" s="277" t="s">
        <v>481</v>
      </c>
      <c r="AE405" s="255" t="str">
        <f t="shared" si="1443"/>
        <v>PARA MEJORAR</v>
      </c>
      <c r="AF405" s="264"/>
      <c r="AG405" s="264"/>
      <c r="AH405" s="270"/>
      <c r="AI405" s="990"/>
      <c r="AJ405" s="21"/>
      <c r="AK405" s="61"/>
      <c r="AL405" s="61"/>
      <c r="AM405" s="61"/>
      <c r="AN405" s="61"/>
      <c r="AO405" s="22"/>
      <c r="AP405" s="55"/>
    </row>
    <row r="406" spans="1:42" ht="40" customHeight="1" thickBot="1" x14ac:dyDescent="0.25">
      <c r="A406" s="994"/>
      <c r="B406" s="554"/>
      <c r="C406" s="281"/>
      <c r="D406" s="284"/>
      <c r="E406" s="287"/>
      <c r="F406" s="308"/>
      <c r="G406" s="630"/>
      <c r="H406" s="334"/>
      <c r="I406" s="311"/>
      <c r="J406" s="311"/>
      <c r="K406" s="314"/>
      <c r="L406" s="304"/>
      <c r="M406" s="306"/>
      <c r="N406" s="51" t="s">
        <v>49</v>
      </c>
      <c r="O406" s="79">
        <v>0</v>
      </c>
      <c r="P406" s="79">
        <v>0</v>
      </c>
      <c r="Q406" s="79">
        <v>0</v>
      </c>
      <c r="R406" s="79">
        <v>0</v>
      </c>
      <c r="S406" s="189">
        <f t="shared" ref="S406" si="1653">SUM(O406:O406)*M405</f>
        <v>0</v>
      </c>
      <c r="T406" s="190">
        <f t="shared" ref="T406" si="1654">SUM(P406:P406)*M405</f>
        <v>0</v>
      </c>
      <c r="U406" s="190">
        <f t="shared" ref="U406" si="1655">SUM(Q406:Q406)*M405</f>
        <v>0</v>
      </c>
      <c r="V406" s="200">
        <f t="shared" ref="V406" si="1656">SUM(R406:R406)*M405</f>
        <v>0</v>
      </c>
      <c r="W406" s="204">
        <f t="shared" si="1516"/>
        <v>0</v>
      </c>
      <c r="X406" s="978"/>
      <c r="Y406" s="979"/>
      <c r="Z406" s="979"/>
      <c r="AA406" s="979"/>
      <c r="AB406" s="980"/>
      <c r="AC406" s="639"/>
      <c r="AD406" s="278"/>
      <c r="AE406" s="256"/>
      <c r="AF406" s="264"/>
      <c r="AG406" s="264"/>
      <c r="AH406" s="270"/>
      <c r="AI406" s="990"/>
      <c r="AJ406" s="21"/>
      <c r="AK406" s="61"/>
      <c r="AL406" s="61"/>
      <c r="AM406" s="61"/>
      <c r="AN406" s="61"/>
      <c r="AO406" s="22"/>
      <c r="AP406" s="55"/>
    </row>
    <row r="407" spans="1:42" ht="40" customHeight="1" thickBot="1" x14ac:dyDescent="0.25">
      <c r="A407" s="994"/>
      <c r="B407" s="554"/>
      <c r="C407" s="281"/>
      <c r="D407" s="284"/>
      <c r="E407" s="287"/>
      <c r="F407" s="308"/>
      <c r="G407" s="630"/>
      <c r="H407" s="334"/>
      <c r="I407" s="311"/>
      <c r="J407" s="311"/>
      <c r="K407" s="314"/>
      <c r="L407" s="304" t="s">
        <v>482</v>
      </c>
      <c r="M407" s="306">
        <v>0.2</v>
      </c>
      <c r="N407" s="53" t="s">
        <v>43</v>
      </c>
      <c r="O407" s="110">
        <v>1</v>
      </c>
      <c r="P407" s="110">
        <v>1</v>
      </c>
      <c r="Q407" s="110">
        <v>1</v>
      </c>
      <c r="R407" s="110">
        <v>1</v>
      </c>
      <c r="S407" s="192">
        <f t="shared" ref="S407" si="1657">SUM(O407:O407)*M407</f>
        <v>0.2</v>
      </c>
      <c r="T407" s="193">
        <f t="shared" ref="T407" si="1658">SUM(P407:P407)*M407</f>
        <v>0.2</v>
      </c>
      <c r="U407" s="193">
        <f t="shared" ref="U407" si="1659">SUM(Q407:Q407)*M407</f>
        <v>0.2</v>
      </c>
      <c r="V407" s="201">
        <f t="shared" ref="V407" si="1660">SUM(R407:R407)*M407</f>
        <v>0.2</v>
      </c>
      <c r="W407" s="205">
        <f t="shared" si="1516"/>
        <v>0.2</v>
      </c>
      <c r="X407" s="978"/>
      <c r="Y407" s="979"/>
      <c r="Z407" s="979"/>
      <c r="AA407" s="979"/>
      <c r="AB407" s="980"/>
      <c r="AC407" s="639"/>
      <c r="AD407" s="277" t="s">
        <v>481</v>
      </c>
      <c r="AE407" s="255" t="str">
        <f t="shared" si="1443"/>
        <v>PARA MEJORAR</v>
      </c>
      <c r="AF407" s="264"/>
      <c r="AG407" s="264"/>
      <c r="AH407" s="270"/>
      <c r="AI407" s="990"/>
      <c r="AJ407" s="21"/>
      <c r="AK407" s="61"/>
      <c r="AL407" s="61"/>
      <c r="AM407" s="61"/>
      <c r="AN407" s="61"/>
      <c r="AO407" s="22"/>
      <c r="AP407" s="55"/>
    </row>
    <row r="408" spans="1:42" ht="40" customHeight="1" thickBot="1" x14ac:dyDescent="0.25">
      <c r="A408" s="994"/>
      <c r="B408" s="554"/>
      <c r="C408" s="281"/>
      <c r="D408" s="284"/>
      <c r="E408" s="287"/>
      <c r="F408" s="308"/>
      <c r="G408" s="630"/>
      <c r="H408" s="334"/>
      <c r="I408" s="311"/>
      <c r="J408" s="311"/>
      <c r="K408" s="314"/>
      <c r="L408" s="304"/>
      <c r="M408" s="306"/>
      <c r="N408" s="51" t="s">
        <v>49</v>
      </c>
      <c r="O408" s="79">
        <v>0</v>
      </c>
      <c r="P408" s="79">
        <v>0</v>
      </c>
      <c r="Q408" s="79">
        <v>0</v>
      </c>
      <c r="R408" s="79">
        <v>0</v>
      </c>
      <c r="S408" s="189">
        <f t="shared" ref="S408" si="1661">SUM(O408:O408)*M407</f>
        <v>0</v>
      </c>
      <c r="T408" s="190">
        <f t="shared" ref="T408" si="1662">SUM(P408:P408)*M407</f>
        <v>0</v>
      </c>
      <c r="U408" s="190">
        <f t="shared" ref="U408" si="1663">SUM(Q408:Q408)*M407</f>
        <v>0</v>
      </c>
      <c r="V408" s="200">
        <f t="shared" ref="V408" si="1664">SUM(R408:R408)*M407</f>
        <v>0</v>
      </c>
      <c r="W408" s="204">
        <f t="shared" si="1516"/>
        <v>0</v>
      </c>
      <c r="X408" s="978"/>
      <c r="Y408" s="979"/>
      <c r="Z408" s="979"/>
      <c r="AA408" s="979"/>
      <c r="AB408" s="980"/>
      <c r="AC408" s="639"/>
      <c r="AD408" s="278"/>
      <c r="AE408" s="256"/>
      <c r="AF408" s="264"/>
      <c r="AG408" s="264"/>
      <c r="AH408" s="270"/>
      <c r="AI408" s="990"/>
      <c r="AJ408" s="21"/>
      <c r="AK408" s="61"/>
      <c r="AL408" s="61"/>
      <c r="AM408" s="61"/>
      <c r="AN408" s="61"/>
      <c r="AO408" s="22"/>
      <c r="AP408" s="55"/>
    </row>
    <row r="409" spans="1:42" ht="40" customHeight="1" thickBot="1" x14ac:dyDescent="0.25">
      <c r="A409" s="994"/>
      <c r="B409" s="554"/>
      <c r="C409" s="281"/>
      <c r="D409" s="284"/>
      <c r="E409" s="287"/>
      <c r="F409" s="308"/>
      <c r="G409" s="630"/>
      <c r="H409" s="334"/>
      <c r="I409" s="311"/>
      <c r="J409" s="311"/>
      <c r="K409" s="314"/>
      <c r="L409" s="304" t="s">
        <v>483</v>
      </c>
      <c r="M409" s="306">
        <v>0.05</v>
      </c>
      <c r="N409" s="53" t="s">
        <v>43</v>
      </c>
      <c r="O409" s="110">
        <v>1</v>
      </c>
      <c r="P409" s="111">
        <v>0</v>
      </c>
      <c r="Q409" s="111">
        <v>1</v>
      </c>
      <c r="R409" s="175">
        <v>1</v>
      </c>
      <c r="S409" s="192">
        <f t="shared" ref="S409" si="1665">SUM(O409:O409)*M409</f>
        <v>0.05</v>
      </c>
      <c r="T409" s="193">
        <f t="shared" ref="T409" si="1666">SUM(P409:P409)*M409</f>
        <v>0</v>
      </c>
      <c r="U409" s="193">
        <f t="shared" ref="U409" si="1667">SUM(Q409:Q409)*M409</f>
        <v>0.05</v>
      </c>
      <c r="V409" s="201">
        <f t="shared" ref="V409" si="1668">SUM(R409:R409)*M409</f>
        <v>0.05</v>
      </c>
      <c r="W409" s="205">
        <f t="shared" si="1516"/>
        <v>0.05</v>
      </c>
      <c r="X409" s="978"/>
      <c r="Y409" s="979"/>
      <c r="Z409" s="979"/>
      <c r="AA409" s="979"/>
      <c r="AB409" s="980"/>
      <c r="AC409" s="639"/>
      <c r="AD409" s="277" t="s">
        <v>484</v>
      </c>
      <c r="AE409" s="255" t="str">
        <f t="shared" si="1443"/>
        <v>PARA MEJORAR</v>
      </c>
      <c r="AF409" s="264"/>
      <c r="AG409" s="264"/>
      <c r="AH409" s="270"/>
      <c r="AI409" s="990"/>
      <c r="AJ409" s="21"/>
      <c r="AK409" s="61"/>
      <c r="AL409" s="61"/>
      <c r="AM409" s="61"/>
      <c r="AN409" s="61"/>
      <c r="AO409" s="22"/>
      <c r="AP409" s="55"/>
    </row>
    <row r="410" spans="1:42" ht="40" customHeight="1" thickBot="1" x14ac:dyDescent="0.25">
      <c r="A410" s="994"/>
      <c r="B410" s="554"/>
      <c r="C410" s="281"/>
      <c r="D410" s="284"/>
      <c r="E410" s="287"/>
      <c r="F410" s="308"/>
      <c r="G410" s="630"/>
      <c r="H410" s="334"/>
      <c r="I410" s="311"/>
      <c r="J410" s="311"/>
      <c r="K410" s="314"/>
      <c r="L410" s="304"/>
      <c r="M410" s="306"/>
      <c r="N410" s="51" t="s">
        <v>49</v>
      </c>
      <c r="O410" s="79">
        <v>0</v>
      </c>
      <c r="P410" s="76">
        <v>0</v>
      </c>
      <c r="Q410" s="76">
        <v>0</v>
      </c>
      <c r="R410" s="174">
        <v>0</v>
      </c>
      <c r="S410" s="189">
        <f t="shared" ref="S410" si="1669">SUM(O410:O410)*M409</f>
        <v>0</v>
      </c>
      <c r="T410" s="190">
        <f t="shared" ref="T410" si="1670">SUM(P410:P410)*M409</f>
        <v>0</v>
      </c>
      <c r="U410" s="190">
        <f t="shared" ref="U410" si="1671">SUM(Q410:Q410)*M409</f>
        <v>0</v>
      </c>
      <c r="V410" s="200">
        <f t="shared" ref="V410" si="1672">SUM(R410:R410)*M409</f>
        <v>0</v>
      </c>
      <c r="W410" s="204">
        <f t="shared" si="1516"/>
        <v>0</v>
      </c>
      <c r="X410" s="978"/>
      <c r="Y410" s="979"/>
      <c r="Z410" s="979"/>
      <c r="AA410" s="979"/>
      <c r="AB410" s="980"/>
      <c r="AC410" s="639"/>
      <c r="AD410" s="278"/>
      <c r="AE410" s="256"/>
      <c r="AF410" s="264"/>
      <c r="AG410" s="264"/>
      <c r="AH410" s="270"/>
      <c r="AI410" s="990"/>
      <c r="AJ410" s="21"/>
      <c r="AK410" s="61"/>
      <c r="AL410" s="61"/>
      <c r="AM410" s="61"/>
      <c r="AN410" s="61"/>
      <c r="AO410" s="22"/>
      <c r="AP410" s="55"/>
    </row>
    <row r="411" spans="1:42" ht="40" customHeight="1" thickBot="1" x14ac:dyDescent="0.25">
      <c r="A411" s="994"/>
      <c r="B411" s="554"/>
      <c r="C411" s="281"/>
      <c r="D411" s="284"/>
      <c r="E411" s="287"/>
      <c r="F411" s="308"/>
      <c r="G411" s="630"/>
      <c r="H411" s="334"/>
      <c r="I411" s="311"/>
      <c r="J411" s="311"/>
      <c r="K411" s="314"/>
      <c r="L411" s="304" t="s">
        <v>485</v>
      </c>
      <c r="M411" s="306">
        <v>0.1</v>
      </c>
      <c r="N411" s="53" t="s">
        <v>43</v>
      </c>
      <c r="O411" s="110">
        <v>0.5</v>
      </c>
      <c r="P411" s="111">
        <v>1</v>
      </c>
      <c r="Q411" s="111">
        <v>1</v>
      </c>
      <c r="R411" s="111">
        <v>1</v>
      </c>
      <c r="S411" s="192">
        <f t="shared" ref="S411" si="1673">SUM(O411:O411)*M411</f>
        <v>0.05</v>
      </c>
      <c r="T411" s="193">
        <f t="shared" ref="T411" si="1674">SUM(P411:P411)*M411</f>
        <v>0.1</v>
      </c>
      <c r="U411" s="193">
        <f t="shared" ref="U411" si="1675">SUM(Q411:Q411)*M411</f>
        <v>0.1</v>
      </c>
      <c r="V411" s="201">
        <f t="shared" ref="V411" si="1676">SUM(R411:R411)*M411</f>
        <v>0.1</v>
      </c>
      <c r="W411" s="205">
        <f t="shared" si="1516"/>
        <v>0.1</v>
      </c>
      <c r="X411" s="978"/>
      <c r="Y411" s="979"/>
      <c r="Z411" s="979"/>
      <c r="AA411" s="979"/>
      <c r="AB411" s="980"/>
      <c r="AC411" s="639"/>
      <c r="AD411" s="277" t="s">
        <v>481</v>
      </c>
      <c r="AE411" s="255" t="str">
        <f t="shared" si="1443"/>
        <v>PARA MEJORAR</v>
      </c>
      <c r="AF411" s="264"/>
      <c r="AG411" s="264"/>
      <c r="AH411" s="270"/>
      <c r="AI411" s="990"/>
      <c r="AJ411" s="21"/>
      <c r="AK411" s="61"/>
      <c r="AL411" s="61"/>
      <c r="AM411" s="61"/>
      <c r="AN411" s="61"/>
      <c r="AO411" s="22"/>
      <c r="AP411" s="55"/>
    </row>
    <row r="412" spans="1:42" ht="40" customHeight="1" thickBot="1" x14ac:dyDescent="0.25">
      <c r="A412" s="994"/>
      <c r="B412" s="554"/>
      <c r="C412" s="281"/>
      <c r="D412" s="284"/>
      <c r="E412" s="287"/>
      <c r="F412" s="308"/>
      <c r="G412" s="630"/>
      <c r="H412" s="334"/>
      <c r="I412" s="311"/>
      <c r="J412" s="311"/>
      <c r="K412" s="314"/>
      <c r="L412" s="304"/>
      <c r="M412" s="306"/>
      <c r="N412" s="51" t="s">
        <v>49</v>
      </c>
      <c r="O412" s="79">
        <v>0</v>
      </c>
      <c r="P412" s="76">
        <v>0</v>
      </c>
      <c r="Q412" s="76">
        <v>0</v>
      </c>
      <c r="R412" s="174">
        <v>0</v>
      </c>
      <c r="S412" s="189">
        <f t="shared" ref="S412" si="1677">SUM(O412:O412)*M411</f>
        <v>0</v>
      </c>
      <c r="T412" s="190">
        <f t="shared" ref="T412" si="1678">SUM(P412:P412)*M411</f>
        <v>0</v>
      </c>
      <c r="U412" s="190">
        <f t="shared" ref="U412" si="1679">SUM(Q412:Q412)*M411</f>
        <v>0</v>
      </c>
      <c r="V412" s="200">
        <f t="shared" ref="V412" si="1680">SUM(R412:R412)*M411</f>
        <v>0</v>
      </c>
      <c r="W412" s="204">
        <f t="shared" si="1516"/>
        <v>0</v>
      </c>
      <c r="X412" s="978"/>
      <c r="Y412" s="979"/>
      <c r="Z412" s="979"/>
      <c r="AA412" s="979"/>
      <c r="AB412" s="980"/>
      <c r="AC412" s="639"/>
      <c r="AD412" s="278"/>
      <c r="AE412" s="256"/>
      <c r="AF412" s="264"/>
      <c r="AG412" s="264"/>
      <c r="AH412" s="270"/>
      <c r="AI412" s="990"/>
      <c r="AJ412" s="21"/>
      <c r="AK412" s="61"/>
      <c r="AL412" s="61"/>
      <c r="AM412" s="61"/>
      <c r="AN412" s="61"/>
      <c r="AO412" s="22"/>
      <c r="AP412" s="55"/>
    </row>
    <row r="413" spans="1:42" ht="40" customHeight="1" thickBot="1" x14ac:dyDescent="0.25">
      <c r="A413" s="994"/>
      <c r="B413" s="554"/>
      <c r="C413" s="281"/>
      <c r="D413" s="284"/>
      <c r="E413" s="287"/>
      <c r="F413" s="308"/>
      <c r="G413" s="630"/>
      <c r="H413" s="334"/>
      <c r="I413" s="311"/>
      <c r="J413" s="311"/>
      <c r="K413" s="314"/>
      <c r="L413" s="304" t="s">
        <v>486</v>
      </c>
      <c r="M413" s="306">
        <v>0.2</v>
      </c>
      <c r="N413" s="53" t="s">
        <v>43</v>
      </c>
      <c r="O413" s="110">
        <v>0.25</v>
      </c>
      <c r="P413" s="111">
        <v>0.5</v>
      </c>
      <c r="Q413" s="111">
        <v>0.75</v>
      </c>
      <c r="R413" s="175">
        <v>1</v>
      </c>
      <c r="S413" s="192">
        <f t="shared" ref="S413" si="1681">SUM(O413:O413)*M413</f>
        <v>0.05</v>
      </c>
      <c r="T413" s="193">
        <f t="shared" ref="T413" si="1682">SUM(P413:P413)*M413</f>
        <v>0.1</v>
      </c>
      <c r="U413" s="193">
        <f t="shared" ref="U413" si="1683">SUM(Q413:Q413)*M413</f>
        <v>0.15000000000000002</v>
      </c>
      <c r="V413" s="201">
        <f t="shared" ref="V413" si="1684">SUM(R413:R413)*M413</f>
        <v>0.2</v>
      </c>
      <c r="W413" s="205">
        <f t="shared" si="1516"/>
        <v>0.2</v>
      </c>
      <c r="X413" s="978"/>
      <c r="Y413" s="979"/>
      <c r="Z413" s="979"/>
      <c r="AA413" s="979"/>
      <c r="AB413" s="980"/>
      <c r="AC413" s="639"/>
      <c r="AD413" s="277" t="s">
        <v>487</v>
      </c>
      <c r="AE413" s="255" t="str">
        <f t="shared" si="1443"/>
        <v>PARA MEJORAR</v>
      </c>
      <c r="AF413" s="264"/>
      <c r="AG413" s="264"/>
      <c r="AH413" s="270"/>
      <c r="AI413" s="990"/>
      <c r="AJ413" s="21"/>
      <c r="AK413" s="61"/>
      <c r="AL413" s="61"/>
      <c r="AM413" s="61"/>
      <c r="AN413" s="61"/>
      <c r="AO413" s="22"/>
      <c r="AP413" s="55"/>
    </row>
    <row r="414" spans="1:42" ht="40" customHeight="1" thickBot="1" x14ac:dyDescent="0.25">
      <c r="A414" s="994"/>
      <c r="B414" s="554"/>
      <c r="C414" s="282"/>
      <c r="D414" s="285"/>
      <c r="E414" s="288"/>
      <c r="F414" s="309"/>
      <c r="G414" s="631"/>
      <c r="H414" s="335"/>
      <c r="I414" s="312"/>
      <c r="J414" s="312"/>
      <c r="K414" s="315"/>
      <c r="L414" s="373"/>
      <c r="M414" s="977"/>
      <c r="N414" s="51" t="s">
        <v>49</v>
      </c>
      <c r="O414" s="84">
        <v>0</v>
      </c>
      <c r="P414" s="78">
        <v>0</v>
      </c>
      <c r="Q414" s="78">
        <v>0</v>
      </c>
      <c r="R414" s="176">
        <v>0</v>
      </c>
      <c r="S414" s="195">
        <f t="shared" ref="S414" si="1685">SUM(O414:O414)*M413</f>
        <v>0</v>
      </c>
      <c r="T414" s="196">
        <f t="shared" ref="T414" si="1686">SUM(P414:P414)*M413</f>
        <v>0</v>
      </c>
      <c r="U414" s="196">
        <f t="shared" ref="U414" si="1687">SUM(Q414:Q414)*M413</f>
        <v>0</v>
      </c>
      <c r="V414" s="202">
        <f t="shared" ref="V414" si="1688">SUM(R414:R414)*M413</f>
        <v>0</v>
      </c>
      <c r="W414" s="206">
        <f t="shared" si="1516"/>
        <v>0</v>
      </c>
      <c r="X414" s="978"/>
      <c r="Y414" s="979"/>
      <c r="Z414" s="979"/>
      <c r="AA414" s="979"/>
      <c r="AB414" s="980"/>
      <c r="AC414" s="639"/>
      <c r="AD414" s="278"/>
      <c r="AE414" s="256"/>
      <c r="AF414" s="265"/>
      <c r="AG414" s="265"/>
      <c r="AH414" s="270"/>
      <c r="AI414" s="990"/>
      <c r="AJ414" s="21"/>
      <c r="AK414" s="61"/>
      <c r="AL414" s="61"/>
      <c r="AM414" s="61"/>
      <c r="AN414" s="61"/>
      <c r="AO414" s="22"/>
      <c r="AP414" s="55"/>
    </row>
    <row r="415" spans="1:42" ht="40" customHeight="1" x14ac:dyDescent="0.2">
      <c r="A415" s="994"/>
      <c r="B415" s="554"/>
      <c r="C415" s="280">
        <v>24</v>
      </c>
      <c r="D415" s="283" t="s">
        <v>488</v>
      </c>
      <c r="E415" s="286">
        <v>29</v>
      </c>
      <c r="F415" s="289" t="s">
        <v>489</v>
      </c>
      <c r="G415" s="293" t="s">
        <v>490</v>
      </c>
      <c r="H415" s="294">
        <v>54</v>
      </c>
      <c r="I415" s="295" t="s">
        <v>491</v>
      </c>
      <c r="J415" s="295" t="s">
        <v>492</v>
      </c>
      <c r="K415" s="296">
        <v>0</v>
      </c>
      <c r="L415" s="297" t="s">
        <v>493</v>
      </c>
      <c r="M415" s="298">
        <v>1</v>
      </c>
      <c r="N415" s="53" t="s">
        <v>43</v>
      </c>
      <c r="O415" s="108">
        <v>0</v>
      </c>
      <c r="P415" s="106">
        <v>0.25</v>
      </c>
      <c r="Q415" s="106">
        <v>0.75</v>
      </c>
      <c r="R415" s="177">
        <v>1</v>
      </c>
      <c r="S415" s="186">
        <f t="shared" ref="S415" si="1689">SUM(O415:O415)*M415</f>
        <v>0</v>
      </c>
      <c r="T415" s="187">
        <f t="shared" ref="T415" si="1690">SUM(P415:P415)*M415</f>
        <v>0.25</v>
      </c>
      <c r="U415" s="187">
        <f t="shared" ref="U415" si="1691">SUM(Q415:Q415)*M415</f>
        <v>0.75</v>
      </c>
      <c r="V415" s="199">
        <f t="shared" ref="V415" si="1692">SUM(R415:R415)*M415</f>
        <v>1</v>
      </c>
      <c r="W415" s="203">
        <f t="shared" si="1516"/>
        <v>1</v>
      </c>
      <c r="X415" s="299">
        <f>+S412</f>
        <v>0</v>
      </c>
      <c r="Y415" s="301">
        <f>+T412</f>
        <v>0</v>
      </c>
      <c r="Z415" s="301">
        <f>+U412</f>
        <v>0</v>
      </c>
      <c r="AA415" s="299">
        <f>+V412</f>
        <v>0</v>
      </c>
      <c r="AB415" s="316">
        <f>+W412</f>
        <v>0</v>
      </c>
      <c r="AC415" s="639"/>
      <c r="AD415" s="277" t="s">
        <v>68</v>
      </c>
      <c r="AE415" s="255" t="str">
        <f t="shared" si="1443"/>
        <v>EQUILIBRADA</v>
      </c>
      <c r="AF415" s="263" t="str">
        <f>IF(COUNTIF(AE415:AE434,"PARA MEJORAR")&gt;=1,"PARA MEJORAR","BIEN")</f>
        <v>PARA MEJORAR</v>
      </c>
      <c r="AG415" s="263" t="str">
        <f>IF(COUNTIF(AF415:AF430,"PARA MEJORAR")&gt;=1,"PARA MEJORAR","BIEN")</f>
        <v>PARA MEJORAR</v>
      </c>
      <c r="AH415" s="270"/>
      <c r="AI415" s="990"/>
      <c r="AJ415" s="21"/>
      <c r="AK415" s="61"/>
      <c r="AL415" s="61"/>
      <c r="AM415" s="61"/>
      <c r="AN415" s="61"/>
      <c r="AO415" s="22"/>
      <c r="AP415" s="55"/>
    </row>
    <row r="416" spans="1:42" ht="40" customHeight="1" thickBot="1" x14ac:dyDescent="0.25">
      <c r="A416" s="994"/>
      <c r="B416" s="554"/>
      <c r="C416" s="281"/>
      <c r="D416" s="284"/>
      <c r="E416" s="287"/>
      <c r="F416" s="290"/>
      <c r="G416" s="293"/>
      <c r="H416" s="294"/>
      <c r="I416" s="295"/>
      <c r="J416" s="295"/>
      <c r="K416" s="296"/>
      <c r="L416" s="297"/>
      <c r="M416" s="298"/>
      <c r="N416" s="51" t="s">
        <v>49</v>
      </c>
      <c r="O416" s="96">
        <v>0</v>
      </c>
      <c r="P416" s="92">
        <v>0</v>
      </c>
      <c r="Q416" s="92">
        <v>0</v>
      </c>
      <c r="R416" s="178">
        <v>0</v>
      </c>
      <c r="S416" s="195">
        <f t="shared" ref="S416" si="1693">SUM(O416:O416)*M415</f>
        <v>0</v>
      </c>
      <c r="T416" s="196">
        <f t="shared" ref="T416" si="1694">SUM(P416:P416)*M415</f>
        <v>0</v>
      </c>
      <c r="U416" s="196">
        <f t="shared" ref="U416" si="1695">SUM(Q416:Q416)*M415</f>
        <v>0</v>
      </c>
      <c r="V416" s="202">
        <f t="shared" ref="V416" si="1696">SUM(R416:R416)*M415</f>
        <v>0</v>
      </c>
      <c r="W416" s="206">
        <f t="shared" si="1516"/>
        <v>0</v>
      </c>
      <c r="X416" s="300"/>
      <c r="Y416" s="302"/>
      <c r="Z416" s="302"/>
      <c r="AA416" s="300"/>
      <c r="AB416" s="317"/>
      <c r="AC416" s="639"/>
      <c r="AD416" s="278"/>
      <c r="AE416" s="256"/>
      <c r="AF416" s="265"/>
      <c r="AG416" s="264"/>
      <c r="AH416" s="270"/>
      <c r="AI416" s="990"/>
      <c r="AJ416" s="21"/>
      <c r="AK416" s="61"/>
      <c r="AL416" s="61"/>
      <c r="AM416" s="61"/>
      <c r="AN416" s="61"/>
      <c r="AO416" s="22"/>
      <c r="AP416" s="55"/>
    </row>
    <row r="417" spans="1:42" ht="40" customHeight="1" x14ac:dyDescent="0.2">
      <c r="A417" s="994"/>
      <c r="B417" s="554"/>
      <c r="C417" s="281"/>
      <c r="D417" s="284"/>
      <c r="E417" s="287"/>
      <c r="F417" s="291"/>
      <c r="G417" s="330" t="s">
        <v>494</v>
      </c>
      <c r="H417" s="333">
        <v>55</v>
      </c>
      <c r="I417" s="310" t="s">
        <v>495</v>
      </c>
      <c r="J417" s="310" t="s">
        <v>449</v>
      </c>
      <c r="K417" s="313">
        <v>0</v>
      </c>
      <c r="L417" s="303" t="s">
        <v>496</v>
      </c>
      <c r="M417" s="305">
        <v>0.3</v>
      </c>
      <c r="N417" s="53" t="s">
        <v>43</v>
      </c>
      <c r="O417" s="109">
        <v>0.3</v>
      </c>
      <c r="P417" s="102">
        <v>0.4</v>
      </c>
      <c r="Q417" s="102">
        <v>0.5</v>
      </c>
      <c r="R417" s="173">
        <v>1</v>
      </c>
      <c r="S417" s="186">
        <f t="shared" ref="S417" si="1697">SUM(O417:O417)*M417</f>
        <v>0.09</v>
      </c>
      <c r="T417" s="187">
        <f t="shared" ref="T417" si="1698">SUM(P417:P417)*M417</f>
        <v>0.12</v>
      </c>
      <c r="U417" s="187">
        <f t="shared" ref="U417" si="1699">SUM(Q417:Q417)*M417</f>
        <v>0.15</v>
      </c>
      <c r="V417" s="199">
        <f t="shared" ref="V417" si="1700">SUM(R417:R417)*M417</f>
        <v>0.3</v>
      </c>
      <c r="W417" s="203">
        <f t="shared" si="1516"/>
        <v>0.3</v>
      </c>
      <c r="X417" s="320">
        <f>+S414</f>
        <v>0</v>
      </c>
      <c r="Y417" s="323">
        <f>+T414</f>
        <v>0</v>
      </c>
      <c r="Z417" s="323">
        <f>+U414</f>
        <v>0</v>
      </c>
      <c r="AA417" s="323">
        <f>+V414</f>
        <v>0</v>
      </c>
      <c r="AB417" s="326">
        <f>+W414</f>
        <v>0</v>
      </c>
      <c r="AC417" s="638"/>
      <c r="AD417" s="273" t="s">
        <v>389</v>
      </c>
      <c r="AE417" s="255" t="str">
        <f t="shared" ref="AE417:AE479" si="1701">+IF(O418&gt;O417,"SUPERADA",IF(O418=O417,"EQUILIBRADA",IF(O418&lt;O417,"PARA MEJORAR")))</f>
        <v>PARA MEJORAR</v>
      </c>
      <c r="AF417" s="263" t="str">
        <f>IF(COUNTIF(AE417:AE436,"PARA MEJORAR")&gt;=1,"PARA MEJORAR","BIEN")</f>
        <v>PARA MEJORAR</v>
      </c>
      <c r="AG417" s="264"/>
      <c r="AH417" s="270"/>
      <c r="AI417" s="990"/>
      <c r="AJ417" s="21"/>
      <c r="AK417" s="61"/>
      <c r="AL417" s="61"/>
      <c r="AM417" s="61"/>
      <c r="AN417" s="61"/>
      <c r="AO417" s="22"/>
      <c r="AP417" s="55"/>
    </row>
    <row r="418" spans="1:42" ht="40" customHeight="1" thickBot="1" x14ac:dyDescent="0.25">
      <c r="A418" s="994"/>
      <c r="B418" s="554"/>
      <c r="C418" s="281"/>
      <c r="D418" s="284"/>
      <c r="E418" s="287"/>
      <c r="F418" s="291"/>
      <c r="G418" s="331"/>
      <c r="H418" s="334"/>
      <c r="I418" s="311"/>
      <c r="J418" s="311"/>
      <c r="K418" s="314"/>
      <c r="L418" s="304"/>
      <c r="M418" s="306"/>
      <c r="N418" s="51" t="s">
        <v>49</v>
      </c>
      <c r="O418" s="79">
        <v>0</v>
      </c>
      <c r="P418" s="76">
        <v>0</v>
      </c>
      <c r="Q418" s="76">
        <v>0</v>
      </c>
      <c r="R418" s="174">
        <v>0</v>
      </c>
      <c r="S418" s="189">
        <f t="shared" ref="S418" si="1702">SUM(O418:O418)*M417</f>
        <v>0</v>
      </c>
      <c r="T418" s="190">
        <f t="shared" ref="T418" si="1703">SUM(P418:P418)*M417</f>
        <v>0</v>
      </c>
      <c r="U418" s="190">
        <f t="shared" ref="U418" si="1704">SUM(Q418:Q418)*M417</f>
        <v>0</v>
      </c>
      <c r="V418" s="200">
        <f t="shared" ref="V418" si="1705">SUM(R418:R418)*M417</f>
        <v>0</v>
      </c>
      <c r="W418" s="204">
        <f t="shared" si="1516"/>
        <v>0</v>
      </c>
      <c r="X418" s="321"/>
      <c r="Y418" s="324"/>
      <c r="Z418" s="324"/>
      <c r="AA418" s="324"/>
      <c r="AB418" s="327"/>
      <c r="AC418" s="638"/>
      <c r="AD418" s="276"/>
      <c r="AE418" s="256"/>
      <c r="AF418" s="264"/>
      <c r="AG418" s="264"/>
      <c r="AH418" s="270"/>
      <c r="AI418" s="990"/>
      <c r="AJ418" s="21"/>
      <c r="AK418" s="61"/>
      <c r="AL418" s="61"/>
      <c r="AM418" s="61"/>
      <c r="AN418" s="61"/>
      <c r="AO418" s="22"/>
      <c r="AP418" s="55"/>
    </row>
    <row r="419" spans="1:42" ht="40" customHeight="1" x14ac:dyDescent="0.2">
      <c r="A419" s="994"/>
      <c r="B419" s="554"/>
      <c r="C419" s="281"/>
      <c r="D419" s="284"/>
      <c r="E419" s="287"/>
      <c r="F419" s="291"/>
      <c r="G419" s="331"/>
      <c r="H419" s="334"/>
      <c r="I419" s="311"/>
      <c r="J419" s="311"/>
      <c r="K419" s="314"/>
      <c r="L419" s="304" t="s">
        <v>497</v>
      </c>
      <c r="M419" s="306">
        <v>0.7</v>
      </c>
      <c r="N419" s="53" t="s">
        <v>43</v>
      </c>
      <c r="O419" s="110">
        <v>0.2</v>
      </c>
      <c r="P419" s="111">
        <v>0.4</v>
      </c>
      <c r="Q419" s="111">
        <v>0.5</v>
      </c>
      <c r="R419" s="175">
        <v>1</v>
      </c>
      <c r="S419" s="192">
        <f t="shared" ref="S419" si="1706">SUM(O419:O419)*M419</f>
        <v>0.13999999999999999</v>
      </c>
      <c r="T419" s="193">
        <f t="shared" ref="T419" si="1707">SUM(P419:P419)*M419</f>
        <v>0.27999999999999997</v>
      </c>
      <c r="U419" s="193">
        <f t="shared" ref="U419" si="1708">SUM(Q419:Q419)*M419</f>
        <v>0.35</v>
      </c>
      <c r="V419" s="201">
        <f t="shared" ref="V419" si="1709">SUM(R419:R419)*M419</f>
        <v>0.7</v>
      </c>
      <c r="W419" s="205">
        <f t="shared" si="1516"/>
        <v>0.7</v>
      </c>
      <c r="X419" s="319">
        <f>+S416</f>
        <v>0</v>
      </c>
      <c r="Y419" s="322">
        <f>+T416</f>
        <v>0</v>
      </c>
      <c r="Z419" s="322">
        <f>+U416</f>
        <v>0</v>
      </c>
      <c r="AA419" s="322">
        <f>+V416</f>
        <v>0</v>
      </c>
      <c r="AB419" s="325">
        <f>+W416</f>
        <v>0</v>
      </c>
      <c r="AC419" s="638"/>
      <c r="AD419" s="273" t="s">
        <v>389</v>
      </c>
      <c r="AE419" s="255" t="str">
        <f t="shared" si="1701"/>
        <v>PARA MEJORAR</v>
      </c>
      <c r="AF419" s="264"/>
      <c r="AG419" s="264"/>
      <c r="AH419" s="270"/>
      <c r="AI419" s="990"/>
      <c r="AJ419" s="21"/>
      <c r="AK419" s="61"/>
      <c r="AL419" s="61"/>
      <c r="AM419" s="61"/>
      <c r="AN419" s="61"/>
      <c r="AO419" s="22"/>
      <c r="AP419" s="55"/>
    </row>
    <row r="420" spans="1:42" ht="40" customHeight="1" thickBot="1" x14ac:dyDescent="0.25">
      <c r="A420" s="994"/>
      <c r="B420" s="554"/>
      <c r="C420" s="282"/>
      <c r="D420" s="285"/>
      <c r="E420" s="288"/>
      <c r="F420" s="292"/>
      <c r="G420" s="332"/>
      <c r="H420" s="335"/>
      <c r="I420" s="312"/>
      <c r="J420" s="312"/>
      <c r="K420" s="315"/>
      <c r="L420" s="373"/>
      <c r="M420" s="977"/>
      <c r="N420" s="51" t="s">
        <v>49</v>
      </c>
      <c r="O420" s="84">
        <v>0</v>
      </c>
      <c r="P420" s="78">
        <v>0</v>
      </c>
      <c r="Q420" s="78">
        <v>0</v>
      </c>
      <c r="R420" s="176">
        <v>0</v>
      </c>
      <c r="S420" s="195">
        <f t="shared" ref="S420" si="1710">SUM(O420:O420)*M419</f>
        <v>0</v>
      </c>
      <c r="T420" s="196">
        <f t="shared" ref="T420" si="1711">SUM(P420:P420)*M419</f>
        <v>0</v>
      </c>
      <c r="U420" s="196">
        <f t="shared" ref="U420" si="1712">SUM(Q420:Q420)*M419</f>
        <v>0</v>
      </c>
      <c r="V420" s="202">
        <f t="shared" ref="V420" si="1713">SUM(R420:R420)*M419</f>
        <v>0</v>
      </c>
      <c r="W420" s="206">
        <f t="shared" si="1516"/>
        <v>0</v>
      </c>
      <c r="X420" s="321"/>
      <c r="Y420" s="324"/>
      <c r="Z420" s="324"/>
      <c r="AA420" s="324"/>
      <c r="AB420" s="327"/>
      <c r="AC420" s="638"/>
      <c r="AD420" s="276"/>
      <c r="AE420" s="256"/>
      <c r="AF420" s="265"/>
      <c r="AG420" s="265"/>
      <c r="AH420" s="270"/>
      <c r="AI420" s="990"/>
      <c r="AJ420" s="21"/>
      <c r="AK420" s="61"/>
      <c r="AL420" s="61"/>
      <c r="AM420" s="61"/>
      <c r="AN420" s="61"/>
      <c r="AO420" s="22"/>
      <c r="AP420" s="55"/>
    </row>
    <row r="421" spans="1:42" ht="40" customHeight="1" thickBot="1" x14ac:dyDescent="0.25">
      <c r="A421" s="994"/>
      <c r="B421" s="554"/>
      <c r="C421" s="280">
        <v>25</v>
      </c>
      <c r="D421" s="283" t="s">
        <v>498</v>
      </c>
      <c r="E421" s="286">
        <v>30</v>
      </c>
      <c r="F421" s="307" t="s">
        <v>499</v>
      </c>
      <c r="G421" s="604" t="s">
        <v>500</v>
      </c>
      <c r="H421" s="607">
        <v>56</v>
      </c>
      <c r="I421" s="608" t="s">
        <v>501</v>
      </c>
      <c r="J421" s="608" t="s">
        <v>449</v>
      </c>
      <c r="K421" s="972">
        <v>0</v>
      </c>
      <c r="L421" s="646" t="s">
        <v>502</v>
      </c>
      <c r="M421" s="400">
        <v>0.4</v>
      </c>
      <c r="N421" s="53" t="s">
        <v>43</v>
      </c>
      <c r="O421" s="101">
        <v>0.5</v>
      </c>
      <c r="P421" s="102">
        <v>1</v>
      </c>
      <c r="Q421" s="102">
        <v>1</v>
      </c>
      <c r="R421" s="173">
        <v>1</v>
      </c>
      <c r="S421" s="186">
        <f t="shared" ref="S421" si="1714">SUM(O421:O421)*M421</f>
        <v>0.2</v>
      </c>
      <c r="T421" s="187">
        <f t="shared" ref="T421" si="1715">SUM(P421:P421)*M421</f>
        <v>0.4</v>
      </c>
      <c r="U421" s="187">
        <f t="shared" ref="U421" si="1716">SUM(Q421:Q421)*M421</f>
        <v>0.4</v>
      </c>
      <c r="V421" s="199">
        <f t="shared" ref="V421" si="1717">SUM(R421:R421)*M421</f>
        <v>0.4</v>
      </c>
      <c r="W421" s="203">
        <f t="shared" si="1516"/>
        <v>0.4</v>
      </c>
      <c r="X421" s="319">
        <f>+S418+S422+S424+S420</f>
        <v>0</v>
      </c>
      <c r="Y421" s="322">
        <f>+T418+T422+T424+T420</f>
        <v>0</v>
      </c>
      <c r="Z421" s="322">
        <f>+U418+U422+U424+U420</f>
        <v>0</v>
      </c>
      <c r="AA421" s="322">
        <f>+V418+V422+V424+V420</f>
        <v>0</v>
      </c>
      <c r="AB421" s="325">
        <f>+W418+W422+W424+W420</f>
        <v>0</v>
      </c>
      <c r="AC421" s="638"/>
      <c r="AD421" s="273" t="s">
        <v>503</v>
      </c>
      <c r="AE421" s="255" t="str">
        <f t="shared" si="1701"/>
        <v>PARA MEJORAR</v>
      </c>
      <c r="AF421" s="272" t="str">
        <f>IF(COUNTIF(AE421:AE440,"PARA MEJORAR")&gt;=1,"PARA MEJORAR","BIEN")</f>
        <v>PARA MEJORAR</v>
      </c>
      <c r="AG421" s="272" t="str">
        <f>IF(COUNTIF(AF421:AF436,"PARA MEJORAR")&gt;=1,"PARA MEJORAR","BIEN")</f>
        <v>PARA MEJORAR</v>
      </c>
      <c r="AH421" s="270"/>
      <c r="AI421" s="990"/>
      <c r="AJ421" s="21"/>
      <c r="AK421" s="61"/>
      <c r="AL421" s="61"/>
      <c r="AM421" s="61"/>
      <c r="AN421" s="61"/>
      <c r="AO421" s="22"/>
      <c r="AP421" s="55"/>
    </row>
    <row r="422" spans="1:42" ht="40" customHeight="1" thickBot="1" x14ac:dyDescent="0.25">
      <c r="A422" s="994"/>
      <c r="B422" s="554"/>
      <c r="C422" s="281"/>
      <c r="D422" s="284"/>
      <c r="E422" s="287"/>
      <c r="F422" s="308"/>
      <c r="G422" s="605"/>
      <c r="H422" s="334"/>
      <c r="I422" s="311"/>
      <c r="J422" s="311"/>
      <c r="K422" s="314"/>
      <c r="L422" s="304"/>
      <c r="M422" s="652"/>
      <c r="N422" s="51" t="s">
        <v>49</v>
      </c>
      <c r="O422" s="75">
        <v>0</v>
      </c>
      <c r="P422" s="76">
        <v>0</v>
      </c>
      <c r="Q422" s="76">
        <v>0</v>
      </c>
      <c r="R422" s="174">
        <v>0</v>
      </c>
      <c r="S422" s="189">
        <f t="shared" ref="S422" si="1718">SUM(O422:O422)*M421</f>
        <v>0</v>
      </c>
      <c r="T422" s="190">
        <f t="shared" ref="T422" si="1719">SUM(P422:P422)*M421</f>
        <v>0</v>
      </c>
      <c r="U422" s="190">
        <f t="shared" ref="U422" si="1720">SUM(Q422:Q422)*M421</f>
        <v>0</v>
      </c>
      <c r="V422" s="200">
        <f t="shared" ref="V422" si="1721">SUM(R422:R422)*M421</f>
        <v>0</v>
      </c>
      <c r="W422" s="204">
        <f t="shared" si="1516"/>
        <v>0</v>
      </c>
      <c r="X422" s="320"/>
      <c r="Y422" s="323"/>
      <c r="Z422" s="323"/>
      <c r="AA422" s="323"/>
      <c r="AB422" s="326"/>
      <c r="AC422" s="638"/>
      <c r="AD422" s="274"/>
      <c r="AE422" s="256"/>
      <c r="AF422" s="272"/>
      <c r="AG422" s="272"/>
      <c r="AH422" s="270"/>
      <c r="AI422" s="990"/>
      <c r="AJ422" s="21"/>
      <c r="AK422" s="61"/>
      <c r="AL422" s="61"/>
      <c r="AM422" s="61"/>
      <c r="AN422" s="61"/>
      <c r="AO422" s="22"/>
      <c r="AP422" s="55"/>
    </row>
    <row r="423" spans="1:42" ht="40" customHeight="1" thickBot="1" x14ac:dyDescent="0.25">
      <c r="A423" s="994"/>
      <c r="B423" s="554"/>
      <c r="C423" s="281"/>
      <c r="D423" s="284"/>
      <c r="E423" s="287"/>
      <c r="F423" s="308"/>
      <c r="G423" s="605"/>
      <c r="H423" s="334"/>
      <c r="I423" s="311"/>
      <c r="J423" s="311"/>
      <c r="K423" s="314"/>
      <c r="L423" s="304" t="s">
        <v>504</v>
      </c>
      <c r="M423" s="652">
        <v>0.4</v>
      </c>
      <c r="N423" s="53" t="s">
        <v>43</v>
      </c>
      <c r="O423" s="116">
        <v>0</v>
      </c>
      <c r="P423" s="111">
        <v>0.2</v>
      </c>
      <c r="Q423" s="111">
        <v>1</v>
      </c>
      <c r="R423" s="175">
        <v>1</v>
      </c>
      <c r="S423" s="192">
        <f t="shared" ref="S423" si="1722">SUM(O423:O423)*M423</f>
        <v>0</v>
      </c>
      <c r="T423" s="193">
        <f t="shared" ref="T423" si="1723">SUM(P423:P423)*M423</f>
        <v>8.0000000000000016E-2</v>
      </c>
      <c r="U423" s="193">
        <f t="shared" ref="U423" si="1724">SUM(Q423:Q423)*M423</f>
        <v>0.4</v>
      </c>
      <c r="V423" s="201">
        <f t="shared" ref="V423" si="1725">SUM(R423:R423)*M423</f>
        <v>0.4</v>
      </c>
      <c r="W423" s="205">
        <f t="shared" si="1516"/>
        <v>0.4</v>
      </c>
      <c r="X423" s="320"/>
      <c r="Y423" s="323"/>
      <c r="Z423" s="323"/>
      <c r="AA423" s="323"/>
      <c r="AB423" s="326"/>
      <c r="AC423" s="638"/>
      <c r="AD423" s="273" t="s">
        <v>503</v>
      </c>
      <c r="AE423" s="255" t="str">
        <f t="shared" si="1701"/>
        <v>EQUILIBRADA</v>
      </c>
      <c r="AF423" s="272"/>
      <c r="AG423" s="272"/>
      <c r="AH423" s="270"/>
      <c r="AI423" s="990"/>
      <c r="AJ423" s="21"/>
      <c r="AK423" s="61"/>
      <c r="AL423" s="61"/>
      <c r="AM423" s="61"/>
      <c r="AN423" s="61"/>
      <c r="AO423" s="22"/>
      <c r="AP423" s="55"/>
    </row>
    <row r="424" spans="1:42" ht="40" customHeight="1" thickBot="1" x14ac:dyDescent="0.25">
      <c r="A424" s="994"/>
      <c r="B424" s="554"/>
      <c r="C424" s="281"/>
      <c r="D424" s="284"/>
      <c r="E424" s="287"/>
      <c r="F424" s="308"/>
      <c r="G424" s="605"/>
      <c r="H424" s="334"/>
      <c r="I424" s="311"/>
      <c r="J424" s="311"/>
      <c r="K424" s="314"/>
      <c r="L424" s="304"/>
      <c r="M424" s="652"/>
      <c r="N424" s="51" t="s">
        <v>49</v>
      </c>
      <c r="O424" s="75">
        <v>0</v>
      </c>
      <c r="P424" s="76">
        <v>0</v>
      </c>
      <c r="Q424" s="76">
        <v>0</v>
      </c>
      <c r="R424" s="174">
        <v>0</v>
      </c>
      <c r="S424" s="189">
        <f t="shared" ref="S424" si="1726">SUM(O424:O424)*M423</f>
        <v>0</v>
      </c>
      <c r="T424" s="190">
        <f t="shared" ref="T424" si="1727">SUM(P424:P424)*M423</f>
        <v>0</v>
      </c>
      <c r="U424" s="190">
        <f t="shared" ref="U424" si="1728">SUM(Q424:Q424)*M423</f>
        <v>0</v>
      </c>
      <c r="V424" s="200">
        <f t="shared" ref="V424" si="1729">SUM(R424:R424)*M423</f>
        <v>0</v>
      </c>
      <c r="W424" s="204">
        <f t="shared" si="1516"/>
        <v>0</v>
      </c>
      <c r="X424" s="320"/>
      <c r="Y424" s="323"/>
      <c r="Z424" s="323"/>
      <c r="AA424" s="323"/>
      <c r="AB424" s="326"/>
      <c r="AC424" s="638"/>
      <c r="AD424" s="274"/>
      <c r="AE424" s="256"/>
      <c r="AF424" s="272"/>
      <c r="AG424" s="272"/>
      <c r="AH424" s="270"/>
      <c r="AI424" s="990"/>
      <c r="AJ424" s="21"/>
      <c r="AK424" s="61"/>
      <c r="AL424" s="61"/>
      <c r="AM424" s="61"/>
      <c r="AN424" s="61"/>
      <c r="AO424" s="22"/>
      <c r="AP424" s="55"/>
    </row>
    <row r="425" spans="1:42" ht="40" customHeight="1" thickBot="1" x14ac:dyDescent="0.25">
      <c r="A425" s="145"/>
      <c r="B425" s="554"/>
      <c r="C425" s="281"/>
      <c r="D425" s="284"/>
      <c r="E425" s="287"/>
      <c r="F425" s="308"/>
      <c r="G425" s="605"/>
      <c r="H425" s="334"/>
      <c r="I425" s="311"/>
      <c r="J425" s="311"/>
      <c r="K425" s="314"/>
      <c r="L425" s="304" t="s">
        <v>505</v>
      </c>
      <c r="M425" s="652">
        <v>0.1</v>
      </c>
      <c r="N425" s="53" t="s">
        <v>43</v>
      </c>
      <c r="O425" s="116">
        <v>0</v>
      </c>
      <c r="P425" s="111">
        <v>0</v>
      </c>
      <c r="Q425" s="111">
        <v>0.2</v>
      </c>
      <c r="R425" s="175">
        <v>1</v>
      </c>
      <c r="S425" s="192">
        <f t="shared" ref="S425" si="1730">SUM(O425:O425)*M425</f>
        <v>0</v>
      </c>
      <c r="T425" s="193">
        <f t="shared" ref="T425" si="1731">SUM(P425:P425)*M425</f>
        <v>0</v>
      </c>
      <c r="U425" s="193">
        <f t="shared" ref="U425" si="1732">SUM(Q425:Q425)*M425</f>
        <v>2.0000000000000004E-2</v>
      </c>
      <c r="V425" s="201">
        <f t="shared" ref="V425" si="1733">SUM(R425:R425)*M425</f>
        <v>0.1</v>
      </c>
      <c r="W425" s="205">
        <f t="shared" si="1516"/>
        <v>0.1</v>
      </c>
      <c r="X425" s="320"/>
      <c r="Y425" s="323"/>
      <c r="Z425" s="323"/>
      <c r="AA425" s="323"/>
      <c r="AB425" s="326"/>
      <c r="AC425" s="638"/>
      <c r="AD425" s="273" t="s">
        <v>503</v>
      </c>
      <c r="AE425" s="255" t="str">
        <f t="shared" si="1701"/>
        <v>EQUILIBRADA</v>
      </c>
      <c r="AF425" s="272"/>
      <c r="AG425" s="272"/>
      <c r="AH425" s="270"/>
      <c r="AI425" s="990"/>
      <c r="AJ425" s="38"/>
      <c r="AK425" s="60"/>
      <c r="AL425" s="60"/>
      <c r="AM425" s="60"/>
      <c r="AN425" s="60"/>
      <c r="AO425" s="39"/>
      <c r="AP425" s="55"/>
    </row>
    <row r="426" spans="1:42" ht="40" customHeight="1" thickBot="1" x14ac:dyDescent="0.25">
      <c r="A426" s="145"/>
      <c r="B426" s="554"/>
      <c r="C426" s="281"/>
      <c r="D426" s="284"/>
      <c r="E426" s="287"/>
      <c r="F426" s="308"/>
      <c r="G426" s="605"/>
      <c r="H426" s="334"/>
      <c r="I426" s="311"/>
      <c r="J426" s="311"/>
      <c r="K426" s="314"/>
      <c r="L426" s="304"/>
      <c r="M426" s="652"/>
      <c r="N426" s="51" t="s">
        <v>49</v>
      </c>
      <c r="O426" s="75">
        <v>0</v>
      </c>
      <c r="P426" s="76">
        <v>0</v>
      </c>
      <c r="Q426" s="76">
        <v>0</v>
      </c>
      <c r="R426" s="174">
        <v>0</v>
      </c>
      <c r="S426" s="189">
        <f t="shared" ref="S426" si="1734">SUM(O426:O426)*M425</f>
        <v>0</v>
      </c>
      <c r="T426" s="190">
        <f t="shared" ref="T426" si="1735">SUM(P426:P426)*M425</f>
        <v>0</v>
      </c>
      <c r="U426" s="190">
        <f t="shared" ref="U426" si="1736">SUM(Q426:Q426)*M425</f>
        <v>0</v>
      </c>
      <c r="V426" s="200">
        <f t="shared" ref="V426" si="1737">SUM(R426:R426)*M425</f>
        <v>0</v>
      </c>
      <c r="W426" s="204">
        <f t="shared" si="1516"/>
        <v>0</v>
      </c>
      <c r="X426" s="320"/>
      <c r="Y426" s="323"/>
      <c r="Z426" s="323"/>
      <c r="AA426" s="323"/>
      <c r="AB426" s="326"/>
      <c r="AC426" s="638"/>
      <c r="AD426" s="274"/>
      <c r="AE426" s="256"/>
      <c r="AF426" s="272"/>
      <c r="AG426" s="272"/>
      <c r="AH426" s="270"/>
      <c r="AI426" s="990"/>
      <c r="AJ426" s="38"/>
      <c r="AK426" s="60"/>
      <c r="AL426" s="60"/>
      <c r="AM426" s="60"/>
      <c r="AN426" s="60"/>
      <c r="AO426" s="39"/>
      <c r="AP426" s="55"/>
    </row>
    <row r="427" spans="1:42" ht="40" customHeight="1" thickBot="1" x14ac:dyDescent="0.25">
      <c r="A427" s="145"/>
      <c r="B427" s="554"/>
      <c r="C427" s="281"/>
      <c r="D427" s="284"/>
      <c r="E427" s="287"/>
      <c r="F427" s="308"/>
      <c r="G427" s="605"/>
      <c r="H427" s="334"/>
      <c r="I427" s="311"/>
      <c r="J427" s="311"/>
      <c r="K427" s="314"/>
      <c r="L427" s="304" t="s">
        <v>506</v>
      </c>
      <c r="M427" s="652">
        <v>0.1</v>
      </c>
      <c r="N427" s="53" t="s">
        <v>43</v>
      </c>
      <c r="O427" s="116">
        <v>0.15</v>
      </c>
      <c r="P427" s="111">
        <v>0.4</v>
      </c>
      <c r="Q427" s="111">
        <v>0.75</v>
      </c>
      <c r="R427" s="175">
        <v>1</v>
      </c>
      <c r="S427" s="192">
        <f t="shared" ref="S427" si="1738">SUM(O427:O427)*M427</f>
        <v>1.4999999999999999E-2</v>
      </c>
      <c r="T427" s="193">
        <f t="shared" ref="T427" si="1739">SUM(P427:P427)*M427</f>
        <v>4.0000000000000008E-2</v>
      </c>
      <c r="U427" s="193">
        <f t="shared" ref="U427" si="1740">SUM(Q427:Q427)*M427</f>
        <v>7.5000000000000011E-2</v>
      </c>
      <c r="V427" s="201">
        <f t="shared" ref="V427" si="1741">SUM(R427:R427)*M427</f>
        <v>0.1</v>
      </c>
      <c r="W427" s="205">
        <f t="shared" si="1516"/>
        <v>0.1</v>
      </c>
      <c r="X427" s="320"/>
      <c r="Y427" s="323"/>
      <c r="Z427" s="323"/>
      <c r="AA427" s="323"/>
      <c r="AB427" s="326"/>
      <c r="AC427" s="638"/>
      <c r="AD427" s="275" t="s">
        <v>507</v>
      </c>
      <c r="AE427" s="255" t="str">
        <f t="shared" si="1701"/>
        <v>PARA MEJORAR</v>
      </c>
      <c r="AF427" s="272"/>
      <c r="AG427" s="272"/>
      <c r="AH427" s="270"/>
      <c r="AI427" s="990"/>
      <c r="AJ427" s="38"/>
      <c r="AK427" s="60"/>
      <c r="AL427" s="60"/>
      <c r="AM427" s="60"/>
      <c r="AN427" s="60"/>
      <c r="AO427" s="39"/>
      <c r="AP427" s="55"/>
    </row>
    <row r="428" spans="1:42" ht="40" customHeight="1" thickBot="1" x14ac:dyDescent="0.25">
      <c r="A428" s="145"/>
      <c r="B428" s="554"/>
      <c r="C428" s="282"/>
      <c r="D428" s="285"/>
      <c r="E428" s="288"/>
      <c r="F428" s="309"/>
      <c r="G428" s="606"/>
      <c r="H428" s="335"/>
      <c r="I428" s="312"/>
      <c r="J428" s="312"/>
      <c r="K428" s="315"/>
      <c r="L428" s="373"/>
      <c r="M428" s="653"/>
      <c r="N428" s="51" t="s">
        <v>49</v>
      </c>
      <c r="O428" s="77">
        <v>0</v>
      </c>
      <c r="P428" s="78">
        <v>0</v>
      </c>
      <c r="Q428" s="78">
        <v>0</v>
      </c>
      <c r="R428" s="176">
        <v>0</v>
      </c>
      <c r="S428" s="195">
        <f t="shared" ref="S428" si="1742">SUM(O428:O428)*M427</f>
        <v>0</v>
      </c>
      <c r="T428" s="196">
        <f t="shared" ref="T428" si="1743">SUM(P428:P428)*M427</f>
        <v>0</v>
      </c>
      <c r="U428" s="196">
        <f t="shared" ref="U428" si="1744">SUM(Q428:Q428)*M427</f>
        <v>0</v>
      </c>
      <c r="V428" s="202">
        <f t="shared" ref="V428" si="1745">SUM(R428:R428)*M427</f>
        <v>0</v>
      </c>
      <c r="W428" s="206">
        <f t="shared" si="1516"/>
        <v>0</v>
      </c>
      <c r="X428" s="320"/>
      <c r="Y428" s="323"/>
      <c r="Z428" s="323"/>
      <c r="AA428" s="323"/>
      <c r="AB428" s="326"/>
      <c r="AC428" s="638"/>
      <c r="AD428" s="276"/>
      <c r="AE428" s="256"/>
      <c r="AF428" s="272"/>
      <c r="AG428" s="272"/>
      <c r="AH428" s="270"/>
      <c r="AI428" s="991"/>
      <c r="AJ428" s="38"/>
      <c r="AK428" s="60"/>
      <c r="AL428" s="60"/>
      <c r="AM428" s="60"/>
      <c r="AN428" s="60"/>
      <c r="AO428" s="39"/>
      <c r="AP428" s="55"/>
    </row>
    <row r="429" spans="1:42" ht="40" customHeight="1" x14ac:dyDescent="0.2">
      <c r="A429" s="145"/>
      <c r="B429" s="554"/>
      <c r="C429" s="570"/>
      <c r="D429" s="572"/>
      <c r="E429" s="574"/>
      <c r="F429" s="576"/>
      <c r="G429" s="578" t="s">
        <v>150</v>
      </c>
      <c r="H429" s="580">
        <v>57</v>
      </c>
      <c r="I429" s="582" t="s">
        <v>151</v>
      </c>
      <c r="J429" s="584" t="s">
        <v>152</v>
      </c>
      <c r="K429" s="586">
        <v>0</v>
      </c>
      <c r="L429" s="973" t="s">
        <v>153</v>
      </c>
      <c r="M429" s="400">
        <v>1</v>
      </c>
      <c r="N429" s="53" t="s">
        <v>43</v>
      </c>
      <c r="O429" s="120">
        <v>0</v>
      </c>
      <c r="P429" s="118">
        <v>0</v>
      </c>
      <c r="Q429" s="119">
        <v>0.3</v>
      </c>
      <c r="R429" s="168">
        <v>1</v>
      </c>
      <c r="S429" s="186">
        <f t="shared" ref="S429" si="1746">SUM(O429:O429)*M429</f>
        <v>0</v>
      </c>
      <c r="T429" s="187">
        <f t="shared" ref="T429" si="1747">SUM(P429:P429)*M429</f>
        <v>0</v>
      </c>
      <c r="U429" s="187">
        <f t="shared" ref="U429" si="1748">SUM(Q429:Q429)*M429</f>
        <v>0.3</v>
      </c>
      <c r="V429" s="199">
        <f t="shared" ref="V429" si="1749">SUM(R429:R429)*M429</f>
        <v>1</v>
      </c>
      <c r="W429" s="203">
        <f t="shared" si="1516"/>
        <v>1</v>
      </c>
      <c r="X429" s="319">
        <f>+S426</f>
        <v>0</v>
      </c>
      <c r="Y429" s="322">
        <f>+T426</f>
        <v>0</v>
      </c>
      <c r="Z429" s="322">
        <f>+U426</f>
        <v>0</v>
      </c>
      <c r="AA429" s="322">
        <f>+V426</f>
        <v>0</v>
      </c>
      <c r="AB429" s="325">
        <f>+W426</f>
        <v>0</v>
      </c>
      <c r="AC429" s="141"/>
      <c r="AD429" s="273" t="s">
        <v>154</v>
      </c>
      <c r="AE429" s="255" t="str">
        <f t="shared" si="1701"/>
        <v>EQUILIBRADA</v>
      </c>
      <c r="AF429" s="263" t="str">
        <f>IF(COUNTIF(AE429:AE430,"PARA MEJORAR")&gt;=1,"PARA MEJORAR","BIEN")</f>
        <v>BIEN</v>
      </c>
      <c r="AG429" s="263" t="str">
        <f>IF(COUNTIF(AF429:AF430,"PARA MEJORAR")&gt;=1,"PARA MEJORAR","BIEN")</f>
        <v>BIEN</v>
      </c>
      <c r="AH429" s="270"/>
      <c r="AI429" s="144"/>
      <c r="AJ429" s="15"/>
      <c r="AK429" s="16"/>
      <c r="AL429" s="16"/>
      <c r="AM429" s="16"/>
      <c r="AN429" s="16"/>
      <c r="AO429" s="17"/>
      <c r="AP429" s="55"/>
    </row>
    <row r="430" spans="1:42" ht="40" customHeight="1" thickBot="1" x14ac:dyDescent="0.25">
      <c r="A430" s="145"/>
      <c r="B430" s="555"/>
      <c r="C430" s="571"/>
      <c r="D430" s="573"/>
      <c r="E430" s="575"/>
      <c r="F430" s="577"/>
      <c r="G430" s="579"/>
      <c r="H430" s="581"/>
      <c r="I430" s="583"/>
      <c r="J430" s="585"/>
      <c r="K430" s="587"/>
      <c r="L430" s="974"/>
      <c r="M430" s="653"/>
      <c r="N430" s="51" t="s">
        <v>49</v>
      </c>
      <c r="O430" s="93">
        <v>0</v>
      </c>
      <c r="P430" s="91">
        <v>0</v>
      </c>
      <c r="Q430" s="83">
        <v>0</v>
      </c>
      <c r="R430" s="169">
        <v>0</v>
      </c>
      <c r="S430" s="195">
        <f t="shared" ref="S430" si="1750">SUM(O430:O430)*M429</f>
        <v>0</v>
      </c>
      <c r="T430" s="196">
        <f t="shared" ref="T430" si="1751">SUM(P430:P430)*M429</f>
        <v>0</v>
      </c>
      <c r="U430" s="196">
        <f t="shared" ref="U430" si="1752">SUM(Q430:Q430)*M429</f>
        <v>0</v>
      </c>
      <c r="V430" s="202">
        <f t="shared" ref="V430" si="1753">SUM(R430:R430)*M429</f>
        <v>0</v>
      </c>
      <c r="W430" s="206">
        <f t="shared" si="1516"/>
        <v>0</v>
      </c>
      <c r="X430" s="321"/>
      <c r="Y430" s="324"/>
      <c r="Z430" s="324"/>
      <c r="AA430" s="324"/>
      <c r="AB430" s="327"/>
      <c r="AC430" s="141"/>
      <c r="AD430" s="276"/>
      <c r="AE430" s="256"/>
      <c r="AF430" s="264"/>
      <c r="AG430" s="264"/>
      <c r="AH430" s="271"/>
      <c r="AI430" s="144"/>
      <c r="AJ430" s="10"/>
      <c r="AK430" s="59"/>
      <c r="AL430" s="59"/>
      <c r="AM430" s="59"/>
      <c r="AN430" s="59"/>
      <c r="AO430" s="11"/>
      <c r="AP430" s="55"/>
    </row>
    <row r="431" spans="1:42" ht="40" customHeight="1" x14ac:dyDescent="0.2">
      <c r="A431" s="967" t="s">
        <v>35</v>
      </c>
      <c r="B431" s="969" t="s">
        <v>508</v>
      </c>
      <c r="C431" s="932">
        <v>26</v>
      </c>
      <c r="D431" s="905" t="s">
        <v>509</v>
      </c>
      <c r="E431" s="902">
        <v>31</v>
      </c>
      <c r="F431" s="905" t="s">
        <v>510</v>
      </c>
      <c r="G431" s="908" t="s">
        <v>511</v>
      </c>
      <c r="H431" s="911">
        <v>58</v>
      </c>
      <c r="I431" s="951" t="s">
        <v>512</v>
      </c>
      <c r="J431" s="951" t="s">
        <v>513</v>
      </c>
      <c r="K431" s="670">
        <v>0</v>
      </c>
      <c r="L431" s="673" t="s">
        <v>514</v>
      </c>
      <c r="M431" s="669">
        <v>0.2</v>
      </c>
      <c r="N431" s="53" t="s">
        <v>43</v>
      </c>
      <c r="O431" s="101">
        <v>1</v>
      </c>
      <c r="P431" s="102">
        <v>1</v>
      </c>
      <c r="Q431" s="102">
        <v>1</v>
      </c>
      <c r="R431" s="160">
        <v>1</v>
      </c>
      <c r="S431" s="186">
        <f t="shared" ref="S431" si="1754">SUM(O431:O431)*M431</f>
        <v>0.2</v>
      </c>
      <c r="T431" s="187">
        <f t="shared" ref="T431" si="1755">SUM(P431:P431)*M431</f>
        <v>0.2</v>
      </c>
      <c r="U431" s="187">
        <f t="shared" ref="U431" si="1756">SUM(Q431:Q431)*M431</f>
        <v>0.2</v>
      </c>
      <c r="V431" s="199">
        <f t="shared" ref="V431" si="1757">SUM(R431:R431)*M431</f>
        <v>0.2</v>
      </c>
      <c r="W431" s="203">
        <f t="shared" si="1516"/>
        <v>0.2</v>
      </c>
      <c r="X431" s="244">
        <f>+S428+S430+S432+S434</f>
        <v>0</v>
      </c>
      <c r="Y431" s="247">
        <f>+T428+T430+T432+T434</f>
        <v>0</v>
      </c>
      <c r="Z431" s="247">
        <f>+U428+U430+U432+U434</f>
        <v>0</v>
      </c>
      <c r="AA431" s="247">
        <f>+V428+V430+V432+V434</f>
        <v>0</v>
      </c>
      <c r="AB431" s="250">
        <f>+W428+W430+W432+W434</f>
        <v>0</v>
      </c>
      <c r="AC431" s="783" t="s">
        <v>515</v>
      </c>
      <c r="AD431" s="960" t="s">
        <v>516</v>
      </c>
      <c r="AE431" s="255" t="str">
        <f t="shared" si="1701"/>
        <v>PARA MEJORAR</v>
      </c>
      <c r="AF431" s="263" t="str">
        <f>IF(COUNTIF(AE431:AE438,"PARA MEJORAR")&gt;=1,"PARA MEJORAR","BIEN")</f>
        <v>PARA MEJORAR</v>
      </c>
      <c r="AG431" s="263" t="str">
        <f>IF(COUNTIF(AF431:AF438,"PARA MEJORAR")&gt;=1,"PARA MEJORAR","BIEN")</f>
        <v>PARA MEJORAR</v>
      </c>
      <c r="AH431" s="263" t="str">
        <f>IF(COUNTIF(AG431:AG514,"PARA MEJORAR")&gt;=1,"PARA MEJORAR","BIEN")</f>
        <v>PARA MEJORAR</v>
      </c>
      <c r="AI431" s="963" t="s">
        <v>517</v>
      </c>
      <c r="AJ431" s="12"/>
      <c r="AK431" s="13"/>
      <c r="AL431" s="13"/>
      <c r="AM431" s="13"/>
      <c r="AN431" s="13"/>
      <c r="AO431" s="14"/>
      <c r="AP431" s="55"/>
    </row>
    <row r="432" spans="1:42" ht="40" customHeight="1" thickBot="1" x14ac:dyDescent="0.25">
      <c r="A432" s="968"/>
      <c r="B432" s="970"/>
      <c r="C432" s="933"/>
      <c r="D432" s="906"/>
      <c r="E432" s="903"/>
      <c r="F432" s="906"/>
      <c r="G432" s="909"/>
      <c r="H432" s="912"/>
      <c r="I432" s="952"/>
      <c r="J432" s="952"/>
      <c r="K432" s="671"/>
      <c r="L432" s="674"/>
      <c r="M432" s="668"/>
      <c r="N432" s="51" t="s">
        <v>49</v>
      </c>
      <c r="O432" s="76">
        <v>0</v>
      </c>
      <c r="P432" s="76">
        <v>0</v>
      </c>
      <c r="Q432" s="76">
        <v>0</v>
      </c>
      <c r="R432" s="158">
        <v>0</v>
      </c>
      <c r="S432" s="189">
        <f t="shared" ref="S432" si="1758">SUM(O432:O432)*M431</f>
        <v>0</v>
      </c>
      <c r="T432" s="190">
        <f t="shared" ref="T432" si="1759">SUM(P432:P432)*M431</f>
        <v>0</v>
      </c>
      <c r="U432" s="190">
        <f t="shared" ref="U432" si="1760">SUM(Q432:Q432)*M431</f>
        <v>0</v>
      </c>
      <c r="V432" s="200">
        <f t="shared" ref="V432" si="1761">SUM(R432:R432)*M431</f>
        <v>0</v>
      </c>
      <c r="W432" s="204">
        <f t="shared" si="1516"/>
        <v>0</v>
      </c>
      <c r="X432" s="245"/>
      <c r="Y432" s="248"/>
      <c r="Z432" s="248"/>
      <c r="AA432" s="248"/>
      <c r="AB432" s="251"/>
      <c r="AC432" s="784"/>
      <c r="AD432" s="961"/>
      <c r="AE432" s="256"/>
      <c r="AF432" s="264"/>
      <c r="AG432" s="264"/>
      <c r="AH432" s="264"/>
      <c r="AI432" s="964"/>
      <c r="AJ432" s="10"/>
      <c r="AK432" s="59"/>
      <c r="AL432" s="59"/>
      <c r="AM432" s="59"/>
      <c r="AN432" s="59"/>
      <c r="AO432" s="11"/>
      <c r="AP432" s="55"/>
    </row>
    <row r="433" spans="1:42" ht="40" customHeight="1" x14ac:dyDescent="0.2">
      <c r="A433" s="968"/>
      <c r="B433" s="970"/>
      <c r="C433" s="933"/>
      <c r="D433" s="906"/>
      <c r="E433" s="903"/>
      <c r="F433" s="906"/>
      <c r="G433" s="909"/>
      <c r="H433" s="912"/>
      <c r="I433" s="952"/>
      <c r="J433" s="952"/>
      <c r="K433" s="671"/>
      <c r="L433" s="965" t="s">
        <v>518</v>
      </c>
      <c r="M433" s="667">
        <v>0.2</v>
      </c>
      <c r="N433" s="53" t="s">
        <v>43</v>
      </c>
      <c r="O433" s="116">
        <v>0.2</v>
      </c>
      <c r="P433" s="111">
        <v>0.4</v>
      </c>
      <c r="Q433" s="111">
        <v>1</v>
      </c>
      <c r="R433" s="162">
        <v>1</v>
      </c>
      <c r="S433" s="192">
        <f t="shared" ref="S433" si="1762">SUM(O433:O433)*M433</f>
        <v>4.0000000000000008E-2</v>
      </c>
      <c r="T433" s="193">
        <f t="shared" ref="T433" si="1763">SUM(P433:P433)*M433</f>
        <v>8.0000000000000016E-2</v>
      </c>
      <c r="U433" s="193">
        <f t="shared" ref="U433" si="1764">SUM(Q433:Q433)*M433</f>
        <v>0.2</v>
      </c>
      <c r="V433" s="201">
        <f t="shared" ref="V433" si="1765">SUM(R433:R433)*M433</f>
        <v>0.2</v>
      </c>
      <c r="W433" s="205">
        <f t="shared" si="1516"/>
        <v>0.2</v>
      </c>
      <c r="X433" s="245"/>
      <c r="Y433" s="248"/>
      <c r="Z433" s="248"/>
      <c r="AA433" s="248"/>
      <c r="AB433" s="251"/>
      <c r="AC433" s="784"/>
      <c r="AD433" s="961"/>
      <c r="AE433" s="255" t="str">
        <f t="shared" si="1701"/>
        <v>PARA MEJORAR</v>
      </c>
      <c r="AF433" s="264"/>
      <c r="AG433" s="264"/>
      <c r="AH433" s="264"/>
      <c r="AI433" s="964"/>
      <c r="AJ433" s="10"/>
      <c r="AK433" s="59"/>
      <c r="AL433" s="59"/>
      <c r="AM433" s="59"/>
      <c r="AN433" s="59"/>
      <c r="AO433" s="11"/>
      <c r="AP433" s="55"/>
    </row>
    <row r="434" spans="1:42" ht="40" customHeight="1" thickBot="1" x14ac:dyDescent="0.25">
      <c r="A434" s="968"/>
      <c r="B434" s="970"/>
      <c r="C434" s="933"/>
      <c r="D434" s="906"/>
      <c r="E434" s="903"/>
      <c r="F434" s="906"/>
      <c r="G434" s="909"/>
      <c r="H434" s="912"/>
      <c r="I434" s="952"/>
      <c r="J434" s="952"/>
      <c r="K434" s="671"/>
      <c r="L434" s="666"/>
      <c r="M434" s="668"/>
      <c r="N434" s="51" t="s">
        <v>49</v>
      </c>
      <c r="O434" s="76">
        <v>0</v>
      </c>
      <c r="P434" s="76">
        <v>0</v>
      </c>
      <c r="Q434" s="76">
        <v>0</v>
      </c>
      <c r="R434" s="158">
        <v>0</v>
      </c>
      <c r="S434" s="189">
        <f t="shared" ref="S434" si="1766">SUM(O434:O434)*M433</f>
        <v>0</v>
      </c>
      <c r="T434" s="190">
        <f t="shared" ref="T434" si="1767">SUM(P434:P434)*M433</f>
        <v>0</v>
      </c>
      <c r="U434" s="190">
        <f t="shared" ref="U434" si="1768">SUM(Q434:Q434)*M433</f>
        <v>0</v>
      </c>
      <c r="V434" s="200">
        <f t="shared" ref="V434" si="1769">SUM(R434:R434)*M433</f>
        <v>0</v>
      </c>
      <c r="W434" s="204">
        <f t="shared" si="1516"/>
        <v>0</v>
      </c>
      <c r="X434" s="245"/>
      <c r="Y434" s="248"/>
      <c r="Z434" s="248"/>
      <c r="AA434" s="248"/>
      <c r="AB434" s="251"/>
      <c r="AC434" s="784"/>
      <c r="AD434" s="961"/>
      <c r="AE434" s="256"/>
      <c r="AF434" s="264"/>
      <c r="AG434" s="264"/>
      <c r="AH434" s="264"/>
      <c r="AI434" s="964"/>
      <c r="AJ434" s="10"/>
      <c r="AK434" s="59"/>
      <c r="AL434" s="59"/>
      <c r="AM434" s="59"/>
      <c r="AN434" s="59"/>
      <c r="AO434" s="11"/>
      <c r="AP434" s="55"/>
    </row>
    <row r="435" spans="1:42" ht="40" customHeight="1" x14ac:dyDescent="0.2">
      <c r="A435" s="968"/>
      <c r="B435" s="970"/>
      <c r="C435" s="933"/>
      <c r="D435" s="906"/>
      <c r="E435" s="903"/>
      <c r="F435" s="906"/>
      <c r="G435" s="909"/>
      <c r="H435" s="912"/>
      <c r="I435" s="952"/>
      <c r="J435" s="952"/>
      <c r="K435" s="671"/>
      <c r="L435" s="665" t="s">
        <v>519</v>
      </c>
      <c r="M435" s="667">
        <v>0.4</v>
      </c>
      <c r="N435" s="53" t="s">
        <v>43</v>
      </c>
      <c r="O435" s="116">
        <v>0</v>
      </c>
      <c r="P435" s="111">
        <v>0.1</v>
      </c>
      <c r="Q435" s="111">
        <v>1</v>
      </c>
      <c r="R435" s="162">
        <v>1</v>
      </c>
      <c r="S435" s="192">
        <f t="shared" ref="S435" si="1770">SUM(O435:O435)*M435</f>
        <v>0</v>
      </c>
      <c r="T435" s="193">
        <f t="shared" ref="T435" si="1771">SUM(P435:P435)*M435</f>
        <v>4.0000000000000008E-2</v>
      </c>
      <c r="U435" s="193">
        <f t="shared" ref="U435" si="1772">SUM(Q435:Q435)*M435</f>
        <v>0.4</v>
      </c>
      <c r="V435" s="201">
        <f t="shared" ref="V435" si="1773">SUM(R435:R435)*M435</f>
        <v>0.4</v>
      </c>
      <c r="W435" s="205">
        <f t="shared" ref="W435:W506" si="1774">MAX(S435:V435)</f>
        <v>0.4</v>
      </c>
      <c r="X435" s="245"/>
      <c r="Y435" s="248"/>
      <c r="Z435" s="248"/>
      <c r="AA435" s="248"/>
      <c r="AB435" s="251"/>
      <c r="AC435" s="784"/>
      <c r="AD435" s="961"/>
      <c r="AE435" s="255" t="str">
        <f t="shared" si="1701"/>
        <v>EQUILIBRADA</v>
      </c>
      <c r="AF435" s="264"/>
      <c r="AG435" s="264"/>
      <c r="AH435" s="264"/>
      <c r="AI435" s="964"/>
      <c r="AJ435" s="10"/>
      <c r="AK435" s="59"/>
      <c r="AL435" s="59"/>
      <c r="AM435" s="59"/>
      <c r="AN435" s="59"/>
      <c r="AO435" s="11"/>
      <c r="AP435" s="55"/>
    </row>
    <row r="436" spans="1:42" ht="40" customHeight="1" thickBot="1" x14ac:dyDescent="0.25">
      <c r="A436" s="968"/>
      <c r="B436" s="970"/>
      <c r="C436" s="933"/>
      <c r="D436" s="906"/>
      <c r="E436" s="903"/>
      <c r="F436" s="906"/>
      <c r="G436" s="909"/>
      <c r="H436" s="912"/>
      <c r="I436" s="952"/>
      <c r="J436" s="952"/>
      <c r="K436" s="671"/>
      <c r="L436" s="666"/>
      <c r="M436" s="668"/>
      <c r="N436" s="51" t="s">
        <v>49</v>
      </c>
      <c r="O436" s="76">
        <v>0</v>
      </c>
      <c r="P436" s="76">
        <v>0</v>
      </c>
      <c r="Q436" s="76">
        <v>0</v>
      </c>
      <c r="R436" s="158">
        <v>0</v>
      </c>
      <c r="S436" s="189">
        <f t="shared" ref="S436" si="1775">SUM(O436:O436)*M435</f>
        <v>0</v>
      </c>
      <c r="T436" s="190">
        <f t="shared" ref="T436" si="1776">SUM(P436:P436)*M435</f>
        <v>0</v>
      </c>
      <c r="U436" s="190">
        <f t="shared" ref="U436" si="1777">SUM(Q436:Q436)*M435</f>
        <v>0</v>
      </c>
      <c r="V436" s="200">
        <f t="shared" ref="V436" si="1778">SUM(R436:R436)*M435</f>
        <v>0</v>
      </c>
      <c r="W436" s="204">
        <f t="shared" si="1774"/>
        <v>0</v>
      </c>
      <c r="X436" s="245"/>
      <c r="Y436" s="248"/>
      <c r="Z436" s="248"/>
      <c r="AA436" s="248"/>
      <c r="AB436" s="251"/>
      <c r="AC436" s="784"/>
      <c r="AD436" s="961"/>
      <c r="AE436" s="256"/>
      <c r="AF436" s="264"/>
      <c r="AG436" s="264"/>
      <c r="AH436" s="264"/>
      <c r="AI436" s="964"/>
      <c r="AJ436" s="10"/>
      <c r="AK436" s="59"/>
      <c r="AL436" s="59"/>
      <c r="AM436" s="59"/>
      <c r="AN436" s="59"/>
      <c r="AO436" s="11"/>
      <c r="AP436" s="55"/>
    </row>
    <row r="437" spans="1:42" ht="40" customHeight="1" x14ac:dyDescent="0.2">
      <c r="A437" s="968"/>
      <c r="B437" s="970"/>
      <c r="C437" s="933"/>
      <c r="D437" s="906"/>
      <c r="E437" s="903"/>
      <c r="F437" s="906"/>
      <c r="G437" s="909"/>
      <c r="H437" s="912"/>
      <c r="I437" s="952"/>
      <c r="J437" s="952"/>
      <c r="K437" s="671"/>
      <c r="L437" s="665" t="s">
        <v>520</v>
      </c>
      <c r="M437" s="667">
        <v>0.2</v>
      </c>
      <c r="N437" s="53" t="s">
        <v>43</v>
      </c>
      <c r="O437" s="116">
        <v>0</v>
      </c>
      <c r="P437" s="111">
        <v>0</v>
      </c>
      <c r="Q437" s="111">
        <v>0</v>
      </c>
      <c r="R437" s="162">
        <v>1</v>
      </c>
      <c r="S437" s="192">
        <f t="shared" ref="S437" si="1779">SUM(O437:O437)*M437</f>
        <v>0</v>
      </c>
      <c r="T437" s="193">
        <f t="shared" ref="T437" si="1780">SUM(P437:P437)*M437</f>
        <v>0</v>
      </c>
      <c r="U437" s="193">
        <f t="shared" ref="U437" si="1781">SUM(Q437:Q437)*M437</f>
        <v>0</v>
      </c>
      <c r="V437" s="201">
        <f t="shared" ref="V437" si="1782">SUM(R437:R437)*M437</f>
        <v>0.2</v>
      </c>
      <c r="W437" s="205">
        <f t="shared" si="1774"/>
        <v>0.2</v>
      </c>
      <c r="X437" s="245"/>
      <c r="Y437" s="248"/>
      <c r="Z437" s="248"/>
      <c r="AA437" s="248"/>
      <c r="AB437" s="251"/>
      <c r="AC437" s="784"/>
      <c r="AD437" s="961"/>
      <c r="AE437" s="255" t="str">
        <f t="shared" si="1701"/>
        <v>EQUILIBRADA</v>
      </c>
      <c r="AF437" s="264"/>
      <c r="AG437" s="264"/>
      <c r="AH437" s="264"/>
      <c r="AI437" s="964"/>
      <c r="AJ437" s="10"/>
      <c r="AK437" s="59"/>
      <c r="AL437" s="59"/>
      <c r="AM437" s="59"/>
      <c r="AN437" s="59"/>
      <c r="AO437" s="11"/>
      <c r="AP437" s="55"/>
    </row>
    <row r="438" spans="1:42" ht="40" customHeight="1" thickBot="1" x14ac:dyDescent="0.25">
      <c r="A438" s="968"/>
      <c r="B438" s="970"/>
      <c r="C438" s="933"/>
      <c r="D438" s="906"/>
      <c r="E438" s="903"/>
      <c r="F438" s="906"/>
      <c r="G438" s="909"/>
      <c r="H438" s="912"/>
      <c r="I438" s="952"/>
      <c r="J438" s="952"/>
      <c r="K438" s="671"/>
      <c r="L438" s="965"/>
      <c r="M438" s="966"/>
      <c r="N438" s="51" t="s">
        <v>49</v>
      </c>
      <c r="O438" s="76">
        <v>0</v>
      </c>
      <c r="P438" s="76">
        <v>0</v>
      </c>
      <c r="Q438" s="76">
        <v>0</v>
      </c>
      <c r="R438" s="158">
        <v>0</v>
      </c>
      <c r="S438" s="195">
        <f t="shared" ref="S438" si="1783">SUM(O438:O438)*M437</f>
        <v>0</v>
      </c>
      <c r="T438" s="196">
        <f t="shared" ref="T438" si="1784">SUM(P438:P438)*M437</f>
        <v>0</v>
      </c>
      <c r="U438" s="196">
        <f t="shared" ref="U438" si="1785">SUM(Q438:Q438)*M437</f>
        <v>0</v>
      </c>
      <c r="V438" s="202">
        <f t="shared" ref="V438" si="1786">SUM(R438:R438)*M437</f>
        <v>0</v>
      </c>
      <c r="W438" s="206">
        <f t="shared" si="1774"/>
        <v>0</v>
      </c>
      <c r="X438" s="246"/>
      <c r="Y438" s="249"/>
      <c r="Z438" s="249"/>
      <c r="AA438" s="249"/>
      <c r="AB438" s="252"/>
      <c r="AC438" s="784"/>
      <c r="AD438" s="961"/>
      <c r="AE438" s="256"/>
      <c r="AF438" s="265"/>
      <c r="AG438" s="265"/>
      <c r="AH438" s="264"/>
      <c r="AI438" s="964"/>
      <c r="AJ438" s="10"/>
      <c r="AK438" s="59"/>
      <c r="AL438" s="59"/>
      <c r="AM438" s="59"/>
      <c r="AN438" s="59"/>
      <c r="AO438" s="11"/>
      <c r="AP438" s="55"/>
    </row>
    <row r="439" spans="1:42" ht="40" customHeight="1" x14ac:dyDescent="0.2">
      <c r="A439" s="968"/>
      <c r="B439" s="970"/>
      <c r="C439" s="933"/>
      <c r="D439" s="906"/>
      <c r="E439" s="903"/>
      <c r="F439" s="906"/>
      <c r="G439" s="908" t="s">
        <v>521</v>
      </c>
      <c r="H439" s="911">
        <v>59</v>
      </c>
      <c r="I439" s="951" t="s">
        <v>512</v>
      </c>
      <c r="J439" s="951" t="s">
        <v>513</v>
      </c>
      <c r="K439" s="670">
        <v>0</v>
      </c>
      <c r="L439" s="673" t="s">
        <v>514</v>
      </c>
      <c r="M439" s="669">
        <v>0.2</v>
      </c>
      <c r="N439" s="53" t="s">
        <v>43</v>
      </c>
      <c r="O439" s="101">
        <v>1</v>
      </c>
      <c r="P439" s="102">
        <v>1</v>
      </c>
      <c r="Q439" s="102">
        <v>1</v>
      </c>
      <c r="R439" s="160">
        <v>1</v>
      </c>
      <c r="S439" s="186">
        <f t="shared" ref="S439" si="1787">SUM(O439:O439)*M439</f>
        <v>0.2</v>
      </c>
      <c r="T439" s="187">
        <f t="shared" ref="T439" si="1788">SUM(P439:P439)*M439</f>
        <v>0.2</v>
      </c>
      <c r="U439" s="187">
        <f t="shared" ref="U439" si="1789">SUM(Q439:Q439)*M439</f>
        <v>0.2</v>
      </c>
      <c r="V439" s="199">
        <f t="shared" ref="V439" si="1790">SUM(R439:R439)*M439</f>
        <v>0.2</v>
      </c>
      <c r="W439" s="203">
        <f t="shared" si="1774"/>
        <v>0.2</v>
      </c>
      <c r="X439" s="245">
        <f>+S436+S438+S440+S442</f>
        <v>0</v>
      </c>
      <c r="Y439" s="248">
        <f>+T436+T438+T440+T442</f>
        <v>0</v>
      </c>
      <c r="Z439" s="248">
        <f>+U436+U438+U440+U442</f>
        <v>0</v>
      </c>
      <c r="AA439" s="248">
        <f>+V436+V438+V440+V442</f>
        <v>0</v>
      </c>
      <c r="AB439" s="251">
        <f>+W436+W438+W440+W442</f>
        <v>0</v>
      </c>
      <c r="AC439" s="784"/>
      <c r="AD439" s="961"/>
      <c r="AE439" s="255" t="str">
        <f t="shared" si="1701"/>
        <v>PARA MEJORAR</v>
      </c>
      <c r="AF439" s="263" t="str">
        <f>IF(COUNTIF(AE439:AE446,"PARA MEJORAR")&gt;=1,"PARA MEJORAR","BIEN")</f>
        <v>PARA MEJORAR</v>
      </c>
      <c r="AG439" s="263" t="str">
        <f>IF(COUNTIF(AF439:AF446,"PARA MEJORAR")&gt;=1,"PARA MEJORAR","BIEN")</f>
        <v>PARA MEJORAR</v>
      </c>
      <c r="AH439" s="264"/>
      <c r="AI439" s="964"/>
      <c r="AJ439" s="10"/>
      <c r="AK439" s="59"/>
      <c r="AL439" s="59"/>
      <c r="AM439" s="59"/>
      <c r="AN439" s="59"/>
      <c r="AO439" s="11"/>
      <c r="AP439" s="55"/>
    </row>
    <row r="440" spans="1:42" ht="40" customHeight="1" thickBot="1" x14ac:dyDescent="0.25">
      <c r="A440" s="968"/>
      <c r="B440" s="970"/>
      <c r="C440" s="933"/>
      <c r="D440" s="906"/>
      <c r="E440" s="903"/>
      <c r="F440" s="906"/>
      <c r="G440" s="909"/>
      <c r="H440" s="912"/>
      <c r="I440" s="952"/>
      <c r="J440" s="952"/>
      <c r="K440" s="671"/>
      <c r="L440" s="674"/>
      <c r="M440" s="668"/>
      <c r="N440" s="51" t="s">
        <v>49</v>
      </c>
      <c r="O440" s="76">
        <v>0</v>
      </c>
      <c r="P440" s="76">
        <v>0</v>
      </c>
      <c r="Q440" s="76">
        <v>0</v>
      </c>
      <c r="R440" s="158">
        <v>0</v>
      </c>
      <c r="S440" s="189">
        <f t="shared" ref="S440" si="1791">SUM(O440:O440)*M439</f>
        <v>0</v>
      </c>
      <c r="T440" s="190">
        <f t="shared" ref="T440" si="1792">SUM(P440:P440)*M439</f>
        <v>0</v>
      </c>
      <c r="U440" s="190">
        <f t="shared" ref="U440" si="1793">SUM(Q440:Q440)*M439</f>
        <v>0</v>
      </c>
      <c r="V440" s="200">
        <f t="shared" ref="V440" si="1794">SUM(R440:R440)*M439</f>
        <v>0</v>
      </c>
      <c r="W440" s="204">
        <f t="shared" si="1774"/>
        <v>0</v>
      </c>
      <c r="X440" s="245"/>
      <c r="Y440" s="248"/>
      <c r="Z440" s="248"/>
      <c r="AA440" s="248"/>
      <c r="AB440" s="251"/>
      <c r="AC440" s="784"/>
      <c r="AD440" s="961"/>
      <c r="AE440" s="256"/>
      <c r="AF440" s="264"/>
      <c r="AG440" s="264"/>
      <c r="AH440" s="264"/>
      <c r="AI440" s="964"/>
      <c r="AJ440" s="10"/>
      <c r="AK440" s="59"/>
      <c r="AL440" s="59"/>
      <c r="AM440" s="59"/>
      <c r="AN440" s="59"/>
      <c r="AO440" s="11"/>
      <c r="AP440" s="55"/>
    </row>
    <row r="441" spans="1:42" ht="40" customHeight="1" x14ac:dyDescent="0.2">
      <c r="A441" s="968"/>
      <c r="B441" s="970"/>
      <c r="C441" s="933"/>
      <c r="D441" s="906"/>
      <c r="E441" s="903"/>
      <c r="F441" s="906"/>
      <c r="G441" s="909"/>
      <c r="H441" s="912"/>
      <c r="I441" s="952"/>
      <c r="J441" s="952"/>
      <c r="K441" s="671"/>
      <c r="L441" s="965" t="s">
        <v>518</v>
      </c>
      <c r="M441" s="667">
        <v>0.2</v>
      </c>
      <c r="N441" s="53" t="s">
        <v>43</v>
      </c>
      <c r="O441" s="116">
        <v>0.4</v>
      </c>
      <c r="P441" s="111">
        <v>0.8</v>
      </c>
      <c r="Q441" s="111">
        <v>1</v>
      </c>
      <c r="R441" s="162">
        <v>1</v>
      </c>
      <c r="S441" s="192">
        <f t="shared" ref="S441" si="1795">SUM(O441:O441)*M441</f>
        <v>8.0000000000000016E-2</v>
      </c>
      <c r="T441" s="193">
        <f t="shared" ref="T441" si="1796">SUM(P441:P441)*M441</f>
        <v>0.16000000000000003</v>
      </c>
      <c r="U441" s="193">
        <f t="shared" ref="U441" si="1797">SUM(Q441:Q441)*M441</f>
        <v>0.2</v>
      </c>
      <c r="V441" s="201">
        <f t="shared" ref="V441" si="1798">SUM(R441:R441)*M441</f>
        <v>0.2</v>
      </c>
      <c r="W441" s="205">
        <f t="shared" si="1774"/>
        <v>0.2</v>
      </c>
      <c r="X441" s="245"/>
      <c r="Y441" s="248"/>
      <c r="Z441" s="248"/>
      <c r="AA441" s="248"/>
      <c r="AB441" s="251"/>
      <c r="AC441" s="784"/>
      <c r="AD441" s="961"/>
      <c r="AE441" s="255" t="str">
        <f t="shared" si="1701"/>
        <v>PARA MEJORAR</v>
      </c>
      <c r="AF441" s="264"/>
      <c r="AG441" s="264"/>
      <c r="AH441" s="264"/>
      <c r="AI441" s="964"/>
      <c r="AJ441" s="10"/>
      <c r="AK441" s="59"/>
      <c r="AL441" s="59"/>
      <c r="AM441" s="59"/>
      <c r="AN441" s="59"/>
      <c r="AO441" s="11"/>
      <c r="AP441" s="55"/>
    </row>
    <row r="442" spans="1:42" ht="40" customHeight="1" thickBot="1" x14ac:dyDescent="0.25">
      <c r="A442" s="968"/>
      <c r="B442" s="970"/>
      <c r="C442" s="933"/>
      <c r="D442" s="906"/>
      <c r="E442" s="903"/>
      <c r="F442" s="906"/>
      <c r="G442" s="909"/>
      <c r="H442" s="912"/>
      <c r="I442" s="952"/>
      <c r="J442" s="952"/>
      <c r="K442" s="671"/>
      <c r="L442" s="666"/>
      <c r="M442" s="668"/>
      <c r="N442" s="51" t="s">
        <v>49</v>
      </c>
      <c r="O442" s="76">
        <v>0</v>
      </c>
      <c r="P442" s="76">
        <v>0</v>
      </c>
      <c r="Q442" s="76">
        <v>0</v>
      </c>
      <c r="R442" s="158">
        <v>0</v>
      </c>
      <c r="S442" s="189">
        <f t="shared" ref="S442" si="1799">SUM(O442:O442)*M441</f>
        <v>0</v>
      </c>
      <c r="T442" s="190">
        <f t="shared" ref="T442" si="1800">SUM(P442:P442)*M441</f>
        <v>0</v>
      </c>
      <c r="U442" s="190">
        <f t="shared" ref="U442" si="1801">SUM(Q442:Q442)*M441</f>
        <v>0</v>
      </c>
      <c r="V442" s="200">
        <f t="shared" ref="V442" si="1802">SUM(R442:R442)*M441</f>
        <v>0</v>
      </c>
      <c r="W442" s="204">
        <f t="shared" si="1774"/>
        <v>0</v>
      </c>
      <c r="X442" s="245"/>
      <c r="Y442" s="248"/>
      <c r="Z442" s="248"/>
      <c r="AA442" s="248"/>
      <c r="AB442" s="251"/>
      <c r="AC442" s="784"/>
      <c r="AD442" s="961"/>
      <c r="AE442" s="256"/>
      <c r="AF442" s="264"/>
      <c r="AG442" s="264"/>
      <c r="AH442" s="264"/>
      <c r="AI442" s="964"/>
      <c r="AJ442" s="10"/>
      <c r="AK442" s="59"/>
      <c r="AL442" s="59"/>
      <c r="AM442" s="59"/>
      <c r="AN442" s="59"/>
      <c r="AO442" s="11"/>
      <c r="AP442" s="55"/>
    </row>
    <row r="443" spans="1:42" ht="40" customHeight="1" x14ac:dyDescent="0.2">
      <c r="A443" s="968"/>
      <c r="B443" s="970"/>
      <c r="C443" s="933"/>
      <c r="D443" s="906"/>
      <c r="E443" s="903"/>
      <c r="F443" s="906"/>
      <c r="G443" s="909"/>
      <c r="H443" s="912"/>
      <c r="I443" s="952"/>
      <c r="J443" s="952"/>
      <c r="K443" s="671"/>
      <c r="L443" s="665" t="s">
        <v>519</v>
      </c>
      <c r="M443" s="667">
        <v>0.4</v>
      </c>
      <c r="N443" s="53" t="s">
        <v>43</v>
      </c>
      <c r="O443" s="116">
        <v>0.2</v>
      </c>
      <c r="P443" s="111">
        <v>1</v>
      </c>
      <c r="Q443" s="111">
        <v>1</v>
      </c>
      <c r="R443" s="162">
        <v>1</v>
      </c>
      <c r="S443" s="192">
        <f t="shared" ref="S443" si="1803">SUM(O443:O443)*M443</f>
        <v>8.0000000000000016E-2</v>
      </c>
      <c r="T443" s="193">
        <f t="shared" ref="T443" si="1804">SUM(P443:P443)*M443</f>
        <v>0.4</v>
      </c>
      <c r="U443" s="193">
        <f t="shared" ref="U443" si="1805">SUM(Q443:Q443)*M443</f>
        <v>0.4</v>
      </c>
      <c r="V443" s="201">
        <f t="shared" ref="V443" si="1806">SUM(R443:R443)*M443</f>
        <v>0.4</v>
      </c>
      <c r="W443" s="205">
        <f t="shared" si="1774"/>
        <v>0.4</v>
      </c>
      <c r="X443" s="245"/>
      <c r="Y443" s="248"/>
      <c r="Z443" s="248"/>
      <c r="AA443" s="248"/>
      <c r="AB443" s="251"/>
      <c r="AC443" s="784"/>
      <c r="AD443" s="961"/>
      <c r="AE443" s="255" t="str">
        <f t="shared" si="1701"/>
        <v>PARA MEJORAR</v>
      </c>
      <c r="AF443" s="264"/>
      <c r="AG443" s="264"/>
      <c r="AH443" s="264"/>
      <c r="AI443" s="964"/>
      <c r="AJ443" s="10"/>
      <c r="AK443" s="59"/>
      <c r="AL443" s="59"/>
      <c r="AM443" s="59"/>
      <c r="AN443" s="59"/>
      <c r="AO443" s="11"/>
      <c r="AP443" s="55"/>
    </row>
    <row r="444" spans="1:42" ht="40" customHeight="1" thickBot="1" x14ac:dyDescent="0.25">
      <c r="A444" s="968"/>
      <c r="B444" s="970"/>
      <c r="C444" s="933"/>
      <c r="D444" s="906"/>
      <c r="E444" s="903"/>
      <c r="F444" s="906"/>
      <c r="G444" s="909"/>
      <c r="H444" s="912"/>
      <c r="I444" s="952"/>
      <c r="J444" s="952"/>
      <c r="K444" s="671"/>
      <c r="L444" s="666"/>
      <c r="M444" s="668"/>
      <c r="N444" s="51" t="s">
        <v>49</v>
      </c>
      <c r="O444" s="76">
        <v>0</v>
      </c>
      <c r="P444" s="76">
        <v>0</v>
      </c>
      <c r="Q444" s="76">
        <v>0</v>
      </c>
      <c r="R444" s="158">
        <v>0</v>
      </c>
      <c r="S444" s="189">
        <f t="shared" ref="S444" si="1807">SUM(O444:O444)*M443</f>
        <v>0</v>
      </c>
      <c r="T444" s="190">
        <f t="shared" ref="T444" si="1808">SUM(P444:P444)*M443</f>
        <v>0</v>
      </c>
      <c r="U444" s="190">
        <f t="shared" ref="U444" si="1809">SUM(Q444:Q444)*M443</f>
        <v>0</v>
      </c>
      <c r="V444" s="200">
        <f t="shared" ref="V444" si="1810">SUM(R444:R444)*M443</f>
        <v>0</v>
      </c>
      <c r="W444" s="204">
        <f t="shared" si="1774"/>
        <v>0</v>
      </c>
      <c r="X444" s="245"/>
      <c r="Y444" s="248"/>
      <c r="Z444" s="248"/>
      <c r="AA444" s="248"/>
      <c r="AB444" s="251"/>
      <c r="AC444" s="784"/>
      <c r="AD444" s="961"/>
      <c r="AE444" s="256"/>
      <c r="AF444" s="264"/>
      <c r="AG444" s="264"/>
      <c r="AH444" s="264"/>
      <c r="AI444" s="964"/>
      <c r="AJ444" s="10"/>
      <c r="AK444" s="59"/>
      <c r="AL444" s="59"/>
      <c r="AM444" s="59"/>
      <c r="AN444" s="59"/>
      <c r="AO444" s="11"/>
      <c r="AP444" s="55"/>
    </row>
    <row r="445" spans="1:42" ht="40" customHeight="1" x14ac:dyDescent="0.2">
      <c r="A445" s="968"/>
      <c r="B445" s="970"/>
      <c r="C445" s="933"/>
      <c r="D445" s="906"/>
      <c r="E445" s="903"/>
      <c r="F445" s="906"/>
      <c r="G445" s="909"/>
      <c r="H445" s="912"/>
      <c r="I445" s="952"/>
      <c r="J445" s="952"/>
      <c r="K445" s="671"/>
      <c r="L445" s="665" t="s">
        <v>520</v>
      </c>
      <c r="M445" s="667">
        <v>0.2</v>
      </c>
      <c r="N445" s="53" t="s">
        <v>43</v>
      </c>
      <c r="O445" s="116">
        <v>0</v>
      </c>
      <c r="P445" s="111">
        <v>0</v>
      </c>
      <c r="Q445" s="111">
        <v>0</v>
      </c>
      <c r="R445" s="162">
        <v>1</v>
      </c>
      <c r="S445" s="192">
        <f t="shared" ref="S445" si="1811">SUM(O445:O445)*M445</f>
        <v>0</v>
      </c>
      <c r="T445" s="193">
        <f t="shared" ref="T445" si="1812">SUM(P445:P445)*M445</f>
        <v>0</v>
      </c>
      <c r="U445" s="193">
        <f t="shared" ref="U445" si="1813">SUM(Q445:Q445)*M445</f>
        <v>0</v>
      </c>
      <c r="V445" s="201">
        <f t="shared" ref="V445" si="1814">SUM(R445:R445)*M445</f>
        <v>0.2</v>
      </c>
      <c r="W445" s="205">
        <f t="shared" si="1774"/>
        <v>0.2</v>
      </c>
      <c r="X445" s="245"/>
      <c r="Y445" s="248"/>
      <c r="Z445" s="248"/>
      <c r="AA445" s="248"/>
      <c r="AB445" s="251"/>
      <c r="AC445" s="784"/>
      <c r="AD445" s="961"/>
      <c r="AE445" s="255" t="str">
        <f t="shared" si="1701"/>
        <v>EQUILIBRADA</v>
      </c>
      <c r="AF445" s="264"/>
      <c r="AG445" s="264"/>
      <c r="AH445" s="264"/>
      <c r="AI445" s="964"/>
      <c r="AJ445" s="10"/>
      <c r="AK445" s="59"/>
      <c r="AL445" s="59"/>
      <c r="AM445" s="59"/>
      <c r="AN445" s="59"/>
      <c r="AO445" s="11"/>
      <c r="AP445" s="55"/>
    </row>
    <row r="446" spans="1:42" ht="40" customHeight="1" thickBot="1" x14ac:dyDescent="0.25">
      <c r="A446" s="968"/>
      <c r="B446" s="970"/>
      <c r="C446" s="971"/>
      <c r="D446" s="907"/>
      <c r="E446" s="904"/>
      <c r="F446" s="907"/>
      <c r="G446" s="910"/>
      <c r="H446" s="913"/>
      <c r="I446" s="953"/>
      <c r="J446" s="953"/>
      <c r="K446" s="672"/>
      <c r="L446" s="930"/>
      <c r="M446" s="931"/>
      <c r="N446" s="51" t="s">
        <v>49</v>
      </c>
      <c r="O446" s="76">
        <v>0</v>
      </c>
      <c r="P446" s="76">
        <v>0</v>
      </c>
      <c r="Q446" s="76">
        <v>0</v>
      </c>
      <c r="R446" s="158">
        <v>0</v>
      </c>
      <c r="S446" s="195">
        <f t="shared" ref="S446" si="1815">SUM(O446:O446)*M445</f>
        <v>0</v>
      </c>
      <c r="T446" s="196">
        <f t="shared" ref="T446" si="1816">SUM(P446:P446)*M445</f>
        <v>0</v>
      </c>
      <c r="U446" s="196">
        <f t="shared" ref="U446" si="1817">SUM(Q446:Q446)*M445</f>
        <v>0</v>
      </c>
      <c r="V446" s="202">
        <f t="shared" ref="V446" si="1818">SUM(R446:R446)*M445</f>
        <v>0</v>
      </c>
      <c r="W446" s="206">
        <f t="shared" si="1774"/>
        <v>0</v>
      </c>
      <c r="X446" s="246"/>
      <c r="Y446" s="249"/>
      <c r="Z446" s="249"/>
      <c r="AA446" s="249"/>
      <c r="AB446" s="252"/>
      <c r="AC446" s="784"/>
      <c r="AD446" s="962"/>
      <c r="AE446" s="256"/>
      <c r="AF446" s="265"/>
      <c r="AG446" s="265"/>
      <c r="AH446" s="264"/>
      <c r="AI446" s="964"/>
      <c r="AJ446" s="10"/>
      <c r="AK446" s="59"/>
      <c r="AL446" s="59"/>
      <c r="AM446" s="59"/>
      <c r="AN446" s="59"/>
      <c r="AO446" s="11"/>
      <c r="AP446" s="55"/>
    </row>
    <row r="447" spans="1:42" ht="40" customHeight="1" x14ac:dyDescent="0.2">
      <c r="A447" s="968"/>
      <c r="B447" s="970"/>
      <c r="C447" s="932">
        <v>27</v>
      </c>
      <c r="D447" s="905" t="s">
        <v>522</v>
      </c>
      <c r="E447" s="902">
        <v>32</v>
      </c>
      <c r="F447" s="934" t="s">
        <v>523</v>
      </c>
      <c r="G447" s="975" t="s">
        <v>524</v>
      </c>
      <c r="H447" s="911">
        <v>60</v>
      </c>
      <c r="I447" s="945" t="s">
        <v>525</v>
      </c>
      <c r="J447" s="945" t="s">
        <v>526</v>
      </c>
      <c r="K447" s="948">
        <v>0</v>
      </c>
      <c r="L447" s="920" t="s">
        <v>527</v>
      </c>
      <c r="M447" s="669">
        <v>0.3</v>
      </c>
      <c r="N447" s="53" t="s">
        <v>43</v>
      </c>
      <c r="O447" s="102">
        <v>0</v>
      </c>
      <c r="P447" s="102">
        <v>0.25</v>
      </c>
      <c r="Q447" s="102">
        <v>0.75</v>
      </c>
      <c r="R447" s="160">
        <v>1</v>
      </c>
      <c r="S447" s="186">
        <f t="shared" ref="S447" si="1819">SUM(O447:O447)*M447</f>
        <v>0</v>
      </c>
      <c r="T447" s="187">
        <f t="shared" ref="T447" si="1820">SUM(P447:P447)*M447</f>
        <v>7.4999999999999997E-2</v>
      </c>
      <c r="U447" s="187">
        <f t="shared" ref="U447" si="1821">SUM(Q447:Q447)*M447</f>
        <v>0.22499999999999998</v>
      </c>
      <c r="V447" s="199">
        <f t="shared" ref="V447" si="1822">SUM(R447:R447)*M447</f>
        <v>0.3</v>
      </c>
      <c r="W447" s="203">
        <f t="shared" si="1774"/>
        <v>0.3</v>
      </c>
      <c r="X447" s="245">
        <f>+S444+S446</f>
        <v>0</v>
      </c>
      <c r="Y447" s="248">
        <f>+T444+T446</f>
        <v>0</v>
      </c>
      <c r="Z447" s="248">
        <f>+U444+U446</f>
        <v>0</v>
      </c>
      <c r="AA447" s="248">
        <f>+V444+V446</f>
        <v>0</v>
      </c>
      <c r="AB447" s="251">
        <f>+W444+W446</f>
        <v>0</v>
      </c>
      <c r="AC447" s="784"/>
      <c r="AD447" s="960" t="s">
        <v>528</v>
      </c>
      <c r="AE447" s="255" t="str">
        <f t="shared" si="1701"/>
        <v>EQUILIBRADA</v>
      </c>
      <c r="AF447" s="263" t="str">
        <f>IF(COUNTIF(AE447:AE450,"PARA MEJORAR")&gt;=1,"PARA MEJORAR","BIEN")</f>
        <v>BIEN</v>
      </c>
      <c r="AG447" s="263" t="str">
        <f>IF(COUNTIF(AF447:AF456,"PARA MEJORAR")&gt;=1,"PARA MEJORAR","BIEN")</f>
        <v>PARA MEJORAR</v>
      </c>
      <c r="AH447" s="264"/>
      <c r="AI447" s="964"/>
      <c r="AJ447" s="12"/>
      <c r="AK447" s="13"/>
      <c r="AL447" s="13"/>
      <c r="AM447" s="13"/>
      <c r="AN447" s="13"/>
      <c r="AO447" s="14"/>
      <c r="AP447" s="55"/>
    </row>
    <row r="448" spans="1:42" ht="40" customHeight="1" thickBot="1" x14ac:dyDescent="0.25">
      <c r="A448" s="968"/>
      <c r="B448" s="970"/>
      <c r="C448" s="933"/>
      <c r="D448" s="906"/>
      <c r="E448" s="903"/>
      <c r="F448" s="935"/>
      <c r="G448" s="976"/>
      <c r="H448" s="912"/>
      <c r="I448" s="946"/>
      <c r="J448" s="946"/>
      <c r="K448" s="949"/>
      <c r="L448" s="666"/>
      <c r="M448" s="668"/>
      <c r="N448" s="51" t="s">
        <v>49</v>
      </c>
      <c r="O448" s="76">
        <v>0</v>
      </c>
      <c r="P448" s="76">
        <v>0</v>
      </c>
      <c r="Q448" s="76">
        <v>0</v>
      </c>
      <c r="R448" s="158">
        <v>0</v>
      </c>
      <c r="S448" s="189">
        <f t="shared" ref="S448" si="1823">SUM(O448:O448)*M447</f>
        <v>0</v>
      </c>
      <c r="T448" s="190">
        <f t="shared" ref="T448" si="1824">SUM(P448:P448)*M447</f>
        <v>0</v>
      </c>
      <c r="U448" s="190">
        <f t="shared" ref="U448" si="1825">SUM(Q448:Q448)*M447</f>
        <v>0</v>
      </c>
      <c r="V448" s="200">
        <f t="shared" ref="V448" si="1826">SUM(R448:R448)*M447</f>
        <v>0</v>
      </c>
      <c r="W448" s="204">
        <f t="shared" si="1774"/>
        <v>0</v>
      </c>
      <c r="X448" s="245"/>
      <c r="Y448" s="248"/>
      <c r="Z448" s="248"/>
      <c r="AA448" s="248"/>
      <c r="AB448" s="251"/>
      <c r="AC448" s="784"/>
      <c r="AD448" s="961"/>
      <c r="AE448" s="256"/>
      <c r="AF448" s="264"/>
      <c r="AG448" s="264"/>
      <c r="AH448" s="264"/>
      <c r="AI448" s="964"/>
      <c r="AJ448" s="10"/>
      <c r="AK448" s="59"/>
      <c r="AL448" s="59"/>
      <c r="AM448" s="59"/>
      <c r="AN448" s="59"/>
      <c r="AO448" s="11"/>
      <c r="AP448" s="55"/>
    </row>
    <row r="449" spans="1:42" ht="40" customHeight="1" x14ac:dyDescent="0.2">
      <c r="A449" s="968"/>
      <c r="B449" s="970"/>
      <c r="C449" s="933"/>
      <c r="D449" s="906"/>
      <c r="E449" s="903"/>
      <c r="F449" s="935"/>
      <c r="G449" s="976"/>
      <c r="H449" s="912"/>
      <c r="I449" s="946"/>
      <c r="J449" s="946"/>
      <c r="K449" s="949"/>
      <c r="L449" s="665" t="s">
        <v>529</v>
      </c>
      <c r="M449" s="667">
        <v>0.7</v>
      </c>
      <c r="N449" s="53" t="s">
        <v>43</v>
      </c>
      <c r="O449" s="111">
        <v>0</v>
      </c>
      <c r="P449" s="111">
        <v>0</v>
      </c>
      <c r="Q449" s="111">
        <v>0.4</v>
      </c>
      <c r="R449" s="162">
        <v>1</v>
      </c>
      <c r="S449" s="192">
        <f t="shared" ref="S449" si="1827">SUM(O449:O449)*M449</f>
        <v>0</v>
      </c>
      <c r="T449" s="193">
        <f t="shared" ref="T449" si="1828">SUM(P449:P449)*M449</f>
        <v>0</v>
      </c>
      <c r="U449" s="193">
        <f t="shared" ref="U449" si="1829">SUM(Q449:Q449)*M449</f>
        <v>0.27999999999999997</v>
      </c>
      <c r="V449" s="201">
        <f t="shared" ref="V449" si="1830">SUM(R449:R449)*M449</f>
        <v>0.7</v>
      </c>
      <c r="W449" s="205">
        <f t="shared" si="1774"/>
        <v>0.7</v>
      </c>
      <c r="X449" s="245"/>
      <c r="Y449" s="248"/>
      <c r="Z449" s="248"/>
      <c r="AA449" s="248"/>
      <c r="AB449" s="251"/>
      <c r="AC449" s="784"/>
      <c r="AD449" s="961"/>
      <c r="AE449" s="255" t="str">
        <f t="shared" si="1701"/>
        <v>EQUILIBRADA</v>
      </c>
      <c r="AF449" s="264"/>
      <c r="AG449" s="264"/>
      <c r="AH449" s="264"/>
      <c r="AI449" s="964"/>
      <c r="AJ449" s="10"/>
      <c r="AK449" s="59"/>
      <c r="AL449" s="59"/>
      <c r="AM449" s="59"/>
      <c r="AN449" s="59"/>
      <c r="AO449" s="11"/>
      <c r="AP449" s="55"/>
    </row>
    <row r="450" spans="1:42" ht="40" customHeight="1" thickBot="1" x14ac:dyDescent="0.25">
      <c r="A450" s="968"/>
      <c r="B450" s="970"/>
      <c r="C450" s="933"/>
      <c r="D450" s="906"/>
      <c r="E450" s="903"/>
      <c r="F450" s="935"/>
      <c r="G450" s="976"/>
      <c r="H450" s="913"/>
      <c r="I450" s="947"/>
      <c r="J450" s="947"/>
      <c r="K450" s="950"/>
      <c r="L450" s="930"/>
      <c r="M450" s="931"/>
      <c r="N450" s="51" t="s">
        <v>49</v>
      </c>
      <c r="O450" s="76">
        <v>0</v>
      </c>
      <c r="P450" s="76">
        <v>0</v>
      </c>
      <c r="Q450" s="76">
        <v>0</v>
      </c>
      <c r="R450" s="158">
        <v>0</v>
      </c>
      <c r="S450" s="195">
        <f t="shared" ref="S450" si="1831">SUM(O450:O450)*M449</f>
        <v>0</v>
      </c>
      <c r="T450" s="196">
        <f t="shared" ref="T450" si="1832">SUM(P450:P450)*M449</f>
        <v>0</v>
      </c>
      <c r="U450" s="196">
        <f t="shared" ref="U450" si="1833">SUM(Q450:Q450)*M449</f>
        <v>0</v>
      </c>
      <c r="V450" s="202">
        <f t="shared" ref="V450" si="1834">SUM(R450:R450)*M449</f>
        <v>0</v>
      </c>
      <c r="W450" s="206">
        <f t="shared" si="1774"/>
        <v>0</v>
      </c>
      <c r="X450" s="246"/>
      <c r="Y450" s="249"/>
      <c r="Z450" s="249"/>
      <c r="AA450" s="249"/>
      <c r="AB450" s="252"/>
      <c r="AC450" s="784"/>
      <c r="AD450" s="961"/>
      <c r="AE450" s="256"/>
      <c r="AF450" s="265"/>
      <c r="AG450" s="264"/>
      <c r="AH450" s="264"/>
      <c r="AI450" s="964"/>
      <c r="AJ450" s="10"/>
      <c r="AK450" s="59"/>
      <c r="AL450" s="59"/>
      <c r="AM450" s="59"/>
      <c r="AN450" s="59"/>
      <c r="AO450" s="11"/>
      <c r="AP450" s="55"/>
    </row>
    <row r="451" spans="1:42" ht="40" customHeight="1" x14ac:dyDescent="0.2">
      <c r="A451" s="968"/>
      <c r="B451" s="970"/>
      <c r="C451" s="933"/>
      <c r="D451" s="906"/>
      <c r="E451" s="903"/>
      <c r="F451" s="935"/>
      <c r="G451" s="954" t="s">
        <v>530</v>
      </c>
      <c r="H451" s="957">
        <v>61</v>
      </c>
      <c r="I451" s="945" t="s">
        <v>531</v>
      </c>
      <c r="J451" s="945" t="s">
        <v>532</v>
      </c>
      <c r="K451" s="948">
        <v>0</v>
      </c>
      <c r="L451" s="920" t="s">
        <v>533</v>
      </c>
      <c r="M451" s="669">
        <v>0.2</v>
      </c>
      <c r="N451" s="53" t="s">
        <v>43</v>
      </c>
      <c r="O451" s="102">
        <v>0.1</v>
      </c>
      <c r="P451" s="102">
        <v>0.4</v>
      </c>
      <c r="Q451" s="102">
        <v>0.75</v>
      </c>
      <c r="R451" s="160">
        <v>1</v>
      </c>
      <c r="S451" s="186">
        <f t="shared" ref="S451" si="1835">SUM(O451:O451)*M451</f>
        <v>2.0000000000000004E-2</v>
      </c>
      <c r="T451" s="187">
        <f t="shared" ref="T451" si="1836">SUM(P451:P451)*M451</f>
        <v>8.0000000000000016E-2</v>
      </c>
      <c r="U451" s="187">
        <f t="shared" ref="U451" si="1837">SUM(Q451:Q451)*M451</f>
        <v>0.15000000000000002</v>
      </c>
      <c r="V451" s="199">
        <f t="shared" ref="V451" si="1838">SUM(R451:R451)*M451</f>
        <v>0.2</v>
      </c>
      <c r="W451" s="203">
        <f t="shared" si="1774"/>
        <v>0.2</v>
      </c>
      <c r="X451" s="244">
        <f>+S448+S450+S452</f>
        <v>0</v>
      </c>
      <c r="Y451" s="247">
        <f>+T448+T450+T452</f>
        <v>0</v>
      </c>
      <c r="Z451" s="247">
        <f>+U448+U450+U452</f>
        <v>0</v>
      </c>
      <c r="AA451" s="247">
        <f>+V448+V450+V452</f>
        <v>0</v>
      </c>
      <c r="AB451" s="250">
        <f>+W448+W450+W452</f>
        <v>0</v>
      </c>
      <c r="AC451" s="784"/>
      <c r="AD451" s="961"/>
      <c r="AE451" s="255" t="str">
        <f t="shared" si="1701"/>
        <v>PARA MEJORAR</v>
      </c>
      <c r="AF451" s="263" t="str">
        <f>IF(COUNTIF(AE451:AE456,"PARA MEJORAR")&gt;=1,"PARA MEJORAR","BIEN")</f>
        <v>PARA MEJORAR</v>
      </c>
      <c r="AG451" s="264"/>
      <c r="AH451" s="264"/>
      <c r="AI451" s="964"/>
      <c r="AJ451" s="12"/>
      <c r="AK451" s="13"/>
      <c r="AL451" s="13"/>
      <c r="AM451" s="13"/>
      <c r="AN451" s="13"/>
      <c r="AO451" s="14"/>
      <c r="AP451" s="55"/>
    </row>
    <row r="452" spans="1:42" ht="40" customHeight="1" thickBot="1" x14ac:dyDescent="0.25">
      <c r="A452" s="968"/>
      <c r="B452" s="970"/>
      <c r="C452" s="933"/>
      <c r="D452" s="906"/>
      <c r="E452" s="903"/>
      <c r="F452" s="935"/>
      <c r="G452" s="955"/>
      <c r="H452" s="958"/>
      <c r="I452" s="946"/>
      <c r="J452" s="946"/>
      <c r="K452" s="949"/>
      <c r="L452" s="666"/>
      <c r="M452" s="668"/>
      <c r="N452" s="51" t="s">
        <v>49</v>
      </c>
      <c r="O452" s="76">
        <v>0</v>
      </c>
      <c r="P452" s="76">
        <v>0</v>
      </c>
      <c r="Q452" s="76">
        <v>0</v>
      </c>
      <c r="R452" s="158">
        <v>0</v>
      </c>
      <c r="S452" s="189">
        <f t="shared" ref="S452" si="1839">SUM(O452:O452)*M451</f>
        <v>0</v>
      </c>
      <c r="T452" s="190">
        <f t="shared" ref="T452" si="1840">SUM(P452:P452)*M451</f>
        <v>0</v>
      </c>
      <c r="U452" s="190">
        <f t="shared" ref="U452" si="1841">SUM(Q452:Q452)*M451</f>
        <v>0</v>
      </c>
      <c r="V452" s="200">
        <f t="shared" ref="V452" si="1842">SUM(R452:R452)*M451</f>
        <v>0</v>
      </c>
      <c r="W452" s="204">
        <f t="shared" si="1774"/>
        <v>0</v>
      </c>
      <c r="X452" s="245"/>
      <c r="Y452" s="248"/>
      <c r="Z452" s="248"/>
      <c r="AA452" s="248"/>
      <c r="AB452" s="251"/>
      <c r="AC452" s="784"/>
      <c r="AD452" s="961"/>
      <c r="AE452" s="256"/>
      <c r="AF452" s="264"/>
      <c r="AG452" s="264"/>
      <c r="AH452" s="264"/>
      <c r="AI452" s="964"/>
      <c r="AJ452" s="10"/>
      <c r="AK452" s="59"/>
      <c r="AL452" s="59"/>
      <c r="AM452" s="59"/>
      <c r="AN452" s="59"/>
      <c r="AO452" s="11"/>
      <c r="AP452" s="55"/>
    </row>
    <row r="453" spans="1:42" ht="40" customHeight="1" x14ac:dyDescent="0.2">
      <c r="A453" s="968"/>
      <c r="B453" s="970"/>
      <c r="C453" s="933"/>
      <c r="D453" s="906"/>
      <c r="E453" s="903"/>
      <c r="F453" s="935"/>
      <c r="G453" s="955"/>
      <c r="H453" s="958"/>
      <c r="I453" s="946"/>
      <c r="J453" s="946"/>
      <c r="K453" s="949"/>
      <c r="L453" s="665" t="s">
        <v>534</v>
      </c>
      <c r="M453" s="667">
        <v>0.6</v>
      </c>
      <c r="N453" s="53" t="s">
        <v>43</v>
      </c>
      <c r="O453" s="111">
        <v>0</v>
      </c>
      <c r="P453" s="111">
        <v>0</v>
      </c>
      <c r="Q453" s="111">
        <v>0.8</v>
      </c>
      <c r="R453" s="162">
        <v>1</v>
      </c>
      <c r="S453" s="192">
        <f t="shared" ref="S453" si="1843">SUM(O453:O453)*M453</f>
        <v>0</v>
      </c>
      <c r="T453" s="193">
        <f t="shared" ref="T453" si="1844">SUM(P453:P453)*M453</f>
        <v>0</v>
      </c>
      <c r="U453" s="193">
        <f t="shared" ref="U453" si="1845">SUM(Q453:Q453)*M453</f>
        <v>0.48</v>
      </c>
      <c r="V453" s="201">
        <f t="shared" ref="V453" si="1846">SUM(R453:R453)*M453</f>
        <v>0.6</v>
      </c>
      <c r="W453" s="205">
        <f t="shared" si="1774"/>
        <v>0.6</v>
      </c>
      <c r="X453" s="245"/>
      <c r="Y453" s="248"/>
      <c r="Z453" s="248"/>
      <c r="AA453" s="248"/>
      <c r="AB453" s="251"/>
      <c r="AC453" s="784"/>
      <c r="AD453" s="961"/>
      <c r="AE453" s="255" t="str">
        <f t="shared" si="1701"/>
        <v>EQUILIBRADA</v>
      </c>
      <c r="AF453" s="264"/>
      <c r="AG453" s="264"/>
      <c r="AH453" s="264"/>
      <c r="AI453" s="964"/>
      <c r="AJ453" s="10"/>
      <c r="AK453" s="59"/>
      <c r="AL453" s="59"/>
      <c r="AM453" s="59"/>
      <c r="AN453" s="59"/>
      <c r="AO453" s="11"/>
      <c r="AP453" s="55"/>
    </row>
    <row r="454" spans="1:42" ht="40" customHeight="1" thickBot="1" x14ac:dyDescent="0.25">
      <c r="A454" s="968"/>
      <c r="B454" s="970"/>
      <c r="C454" s="933"/>
      <c r="D454" s="906"/>
      <c r="E454" s="903"/>
      <c r="F454" s="935"/>
      <c r="G454" s="955"/>
      <c r="H454" s="958"/>
      <c r="I454" s="946"/>
      <c r="J454" s="946"/>
      <c r="K454" s="949"/>
      <c r="L454" s="666"/>
      <c r="M454" s="668"/>
      <c r="N454" s="51" t="s">
        <v>49</v>
      </c>
      <c r="O454" s="76">
        <v>0</v>
      </c>
      <c r="P454" s="76">
        <v>0</v>
      </c>
      <c r="Q454" s="76">
        <v>0</v>
      </c>
      <c r="R454" s="158">
        <v>0</v>
      </c>
      <c r="S454" s="189">
        <f t="shared" ref="S454" si="1847">SUM(O454:O454)*M453</f>
        <v>0</v>
      </c>
      <c r="T454" s="190">
        <f t="shared" ref="T454" si="1848">SUM(P454:P454)*M453</f>
        <v>0</v>
      </c>
      <c r="U454" s="190">
        <f t="shared" ref="U454" si="1849">SUM(Q454:Q454)*M453</f>
        <v>0</v>
      </c>
      <c r="V454" s="200">
        <f t="shared" ref="V454" si="1850">SUM(R454:R454)*M453</f>
        <v>0</v>
      </c>
      <c r="W454" s="204">
        <f t="shared" si="1774"/>
        <v>0</v>
      </c>
      <c r="X454" s="245"/>
      <c r="Y454" s="248"/>
      <c r="Z454" s="248"/>
      <c r="AA454" s="248"/>
      <c r="AB454" s="251"/>
      <c r="AC454" s="784"/>
      <c r="AD454" s="961"/>
      <c r="AE454" s="256"/>
      <c r="AF454" s="264"/>
      <c r="AG454" s="264"/>
      <c r="AH454" s="264"/>
      <c r="AI454" s="964"/>
      <c r="AJ454" s="10"/>
      <c r="AK454" s="59"/>
      <c r="AL454" s="59"/>
      <c r="AM454" s="59"/>
      <c r="AN454" s="59"/>
      <c r="AO454" s="11"/>
      <c r="AP454" s="55"/>
    </row>
    <row r="455" spans="1:42" ht="40" customHeight="1" x14ac:dyDescent="0.2">
      <c r="A455" s="968"/>
      <c r="B455" s="970"/>
      <c r="C455" s="933"/>
      <c r="D455" s="906"/>
      <c r="E455" s="903"/>
      <c r="F455" s="935"/>
      <c r="G455" s="955"/>
      <c r="H455" s="958"/>
      <c r="I455" s="946"/>
      <c r="J455" s="946"/>
      <c r="K455" s="949"/>
      <c r="L455" s="665" t="s">
        <v>535</v>
      </c>
      <c r="M455" s="667">
        <v>0.2</v>
      </c>
      <c r="N455" s="53" t="s">
        <v>43</v>
      </c>
      <c r="O455" s="111">
        <v>0</v>
      </c>
      <c r="P455" s="111">
        <v>0</v>
      </c>
      <c r="Q455" s="111">
        <v>0.8</v>
      </c>
      <c r="R455" s="162">
        <v>1</v>
      </c>
      <c r="S455" s="192">
        <f t="shared" ref="S455" si="1851">SUM(O455:O455)*M455</f>
        <v>0</v>
      </c>
      <c r="T455" s="193">
        <f t="shared" ref="T455" si="1852">SUM(P455:P455)*M455</f>
        <v>0</v>
      </c>
      <c r="U455" s="193">
        <f t="shared" ref="U455" si="1853">SUM(Q455:Q455)*M455</f>
        <v>0.16000000000000003</v>
      </c>
      <c r="V455" s="201">
        <f t="shared" ref="V455" si="1854">SUM(R455:R455)*M455</f>
        <v>0.2</v>
      </c>
      <c r="W455" s="205">
        <f t="shared" si="1774"/>
        <v>0.2</v>
      </c>
      <c r="X455" s="245"/>
      <c r="Y455" s="248"/>
      <c r="Z455" s="248"/>
      <c r="AA455" s="248"/>
      <c r="AB455" s="251"/>
      <c r="AC455" s="784"/>
      <c r="AD455" s="961"/>
      <c r="AE455" s="255" t="str">
        <f t="shared" si="1701"/>
        <v>EQUILIBRADA</v>
      </c>
      <c r="AF455" s="264"/>
      <c r="AG455" s="264"/>
      <c r="AH455" s="264"/>
      <c r="AI455" s="964"/>
      <c r="AJ455" s="10"/>
      <c r="AK455" s="59"/>
      <c r="AL455" s="59"/>
      <c r="AM455" s="59"/>
      <c r="AN455" s="59"/>
      <c r="AO455" s="11"/>
      <c r="AP455" s="55"/>
    </row>
    <row r="456" spans="1:42" ht="40" customHeight="1" thickBot="1" x14ac:dyDescent="0.25">
      <c r="A456" s="968"/>
      <c r="B456" s="970"/>
      <c r="C456" s="971"/>
      <c r="D456" s="907"/>
      <c r="E456" s="904"/>
      <c r="F456" s="936"/>
      <c r="G456" s="956"/>
      <c r="H456" s="959"/>
      <c r="I456" s="947"/>
      <c r="J456" s="947"/>
      <c r="K456" s="950"/>
      <c r="L456" s="930"/>
      <c r="M456" s="931"/>
      <c r="N456" s="51" t="s">
        <v>49</v>
      </c>
      <c r="O456" s="76">
        <v>0</v>
      </c>
      <c r="P456" s="76">
        <v>0</v>
      </c>
      <c r="Q456" s="76">
        <v>0</v>
      </c>
      <c r="R456" s="158">
        <v>0</v>
      </c>
      <c r="S456" s="195">
        <f t="shared" ref="S456" si="1855">SUM(O456:O456)*M455</f>
        <v>0</v>
      </c>
      <c r="T456" s="196">
        <f t="shared" ref="T456" si="1856">SUM(P456:P456)*M455</f>
        <v>0</v>
      </c>
      <c r="U456" s="196">
        <f t="shared" ref="U456" si="1857">SUM(Q456:Q456)*M455</f>
        <v>0</v>
      </c>
      <c r="V456" s="202">
        <f t="shared" ref="V456" si="1858">SUM(R456:R456)*M455</f>
        <v>0</v>
      </c>
      <c r="W456" s="206">
        <f t="shared" si="1774"/>
        <v>0</v>
      </c>
      <c r="X456" s="246"/>
      <c r="Y456" s="249"/>
      <c r="Z456" s="249"/>
      <c r="AA456" s="249"/>
      <c r="AB456" s="252"/>
      <c r="AC456" s="784"/>
      <c r="AD456" s="961"/>
      <c r="AE456" s="256"/>
      <c r="AF456" s="265"/>
      <c r="AG456" s="265"/>
      <c r="AH456" s="264"/>
      <c r="AI456" s="964"/>
      <c r="AJ456" s="10"/>
      <c r="AK456" s="59"/>
      <c r="AL456" s="59"/>
      <c r="AM456" s="59"/>
      <c r="AN456" s="59"/>
      <c r="AO456" s="11"/>
      <c r="AP456" s="55"/>
    </row>
    <row r="457" spans="1:42" ht="40" customHeight="1" x14ac:dyDescent="0.2">
      <c r="A457" s="968"/>
      <c r="B457" s="970"/>
      <c r="C457" s="932">
        <v>28</v>
      </c>
      <c r="D457" s="905" t="s">
        <v>536</v>
      </c>
      <c r="E457" s="902">
        <v>33</v>
      </c>
      <c r="F457" s="934" t="s">
        <v>537</v>
      </c>
      <c r="G457" s="928" t="s">
        <v>1066</v>
      </c>
      <c r="H457" s="911">
        <v>62</v>
      </c>
      <c r="I457" s="940" t="s">
        <v>538</v>
      </c>
      <c r="J457" s="940" t="s">
        <v>539</v>
      </c>
      <c r="K457" s="917">
        <v>0</v>
      </c>
      <c r="L457" s="943" t="s">
        <v>1067</v>
      </c>
      <c r="M457" s="669">
        <v>0.1</v>
      </c>
      <c r="N457" s="53" t="s">
        <v>43</v>
      </c>
      <c r="O457" s="102">
        <v>0.1</v>
      </c>
      <c r="P457" s="102">
        <v>0.4</v>
      </c>
      <c r="Q457" s="102">
        <v>0.75</v>
      </c>
      <c r="R457" s="160">
        <v>1</v>
      </c>
      <c r="S457" s="186">
        <f t="shared" ref="S457" si="1859">SUM(O457:O457)*M457</f>
        <v>1.0000000000000002E-2</v>
      </c>
      <c r="T457" s="187">
        <f t="shared" ref="T457" si="1860">SUM(P457:P457)*M457</f>
        <v>4.0000000000000008E-2</v>
      </c>
      <c r="U457" s="187">
        <f t="shared" ref="U457" si="1861">SUM(Q457:Q457)*M457</f>
        <v>7.5000000000000011E-2</v>
      </c>
      <c r="V457" s="199">
        <f t="shared" ref="V457" si="1862">SUM(R457:R457)*M457</f>
        <v>0.1</v>
      </c>
      <c r="W457" s="203">
        <f t="shared" si="1774"/>
        <v>0.1</v>
      </c>
      <c r="X457" s="244">
        <f>+S454+S460+S456+S458</f>
        <v>0</v>
      </c>
      <c r="Y457" s="247">
        <f>+T454+T460+T456+T458</f>
        <v>0</v>
      </c>
      <c r="Z457" s="247">
        <f>+U454+U460+U456+U458</f>
        <v>0</v>
      </c>
      <c r="AA457" s="247">
        <f>+V454+V460+V456+V458</f>
        <v>0</v>
      </c>
      <c r="AB457" s="250">
        <f>+W454+W460+W456+W458</f>
        <v>0</v>
      </c>
      <c r="AC457" s="784"/>
      <c r="AD457" s="961"/>
      <c r="AE457" s="255" t="str">
        <f t="shared" si="1701"/>
        <v>PARA MEJORAR</v>
      </c>
      <c r="AF457" s="263" t="str">
        <f>IF(COUNTIF(AE457:AE464,"PARA MEJORAR")&gt;=1,"PARA MEJORAR","BIEN")</f>
        <v>PARA MEJORAR</v>
      </c>
      <c r="AG457" s="263" t="str">
        <f>IF(COUNTIF(AF457:AF512,"PARA MEJORAR")&gt;=1,"PARA MEJORAR","BIEN")</f>
        <v>PARA MEJORAR</v>
      </c>
      <c r="AH457" s="264"/>
      <c r="AI457" s="964"/>
      <c r="AJ457" s="12"/>
      <c r="AK457" s="13"/>
      <c r="AL457" s="13"/>
      <c r="AM457" s="13"/>
      <c r="AN457" s="13"/>
      <c r="AO457" s="14"/>
      <c r="AP457" s="55"/>
    </row>
    <row r="458" spans="1:42" ht="40" customHeight="1" thickBot="1" x14ac:dyDescent="0.25">
      <c r="A458" s="968"/>
      <c r="B458" s="970"/>
      <c r="C458" s="933"/>
      <c r="D458" s="906"/>
      <c r="E458" s="903"/>
      <c r="F458" s="935"/>
      <c r="G458" s="928"/>
      <c r="H458" s="912"/>
      <c r="I458" s="941"/>
      <c r="J458" s="941"/>
      <c r="K458" s="918"/>
      <c r="L458" s="944"/>
      <c r="M458" s="668"/>
      <c r="N458" s="51" t="s">
        <v>49</v>
      </c>
      <c r="O458" s="76">
        <v>0</v>
      </c>
      <c r="P458" s="76">
        <v>0</v>
      </c>
      <c r="Q458" s="76">
        <v>0</v>
      </c>
      <c r="R458" s="158">
        <v>0</v>
      </c>
      <c r="S458" s="189">
        <f t="shared" ref="S458" si="1863">SUM(O458:O458)*M457</f>
        <v>0</v>
      </c>
      <c r="T458" s="190">
        <f t="shared" ref="T458" si="1864">SUM(P458:P458)*M457</f>
        <v>0</v>
      </c>
      <c r="U458" s="190">
        <f t="shared" ref="U458" si="1865">SUM(Q458:Q458)*M457</f>
        <v>0</v>
      </c>
      <c r="V458" s="200">
        <f t="shared" ref="V458" si="1866">SUM(R458:R458)*M457</f>
        <v>0</v>
      </c>
      <c r="W458" s="204">
        <f t="shared" si="1774"/>
        <v>0</v>
      </c>
      <c r="X458" s="245"/>
      <c r="Y458" s="248"/>
      <c r="Z458" s="248"/>
      <c r="AA458" s="248"/>
      <c r="AB458" s="251"/>
      <c r="AC458" s="784"/>
      <c r="AD458" s="961"/>
      <c r="AE458" s="256"/>
      <c r="AF458" s="264"/>
      <c r="AG458" s="264"/>
      <c r="AH458" s="264"/>
      <c r="AI458" s="964"/>
      <c r="AJ458" s="10"/>
      <c r="AK458" s="59"/>
      <c r="AL458" s="59"/>
      <c r="AM458" s="59"/>
      <c r="AN458" s="59"/>
      <c r="AO458" s="11"/>
      <c r="AP458" s="55"/>
    </row>
    <row r="459" spans="1:42" ht="40" customHeight="1" x14ac:dyDescent="0.2">
      <c r="A459" s="968"/>
      <c r="B459" s="970"/>
      <c r="C459" s="933"/>
      <c r="D459" s="906"/>
      <c r="E459" s="903"/>
      <c r="F459" s="935"/>
      <c r="G459" s="928"/>
      <c r="H459" s="912"/>
      <c r="I459" s="941"/>
      <c r="J459" s="941"/>
      <c r="K459" s="918"/>
      <c r="L459" s="665" t="s">
        <v>1068</v>
      </c>
      <c r="M459" s="667">
        <v>0.3</v>
      </c>
      <c r="N459" s="53" t="s">
        <v>43</v>
      </c>
      <c r="O459" s="111">
        <v>0</v>
      </c>
      <c r="P459" s="111">
        <v>0.6</v>
      </c>
      <c r="Q459" s="111">
        <v>0.8</v>
      </c>
      <c r="R459" s="162">
        <v>1</v>
      </c>
      <c r="S459" s="192">
        <f t="shared" ref="S459" si="1867">SUM(O459:O459)*M459</f>
        <v>0</v>
      </c>
      <c r="T459" s="193">
        <f t="shared" ref="T459" si="1868">SUM(P459:P459)*M459</f>
        <v>0.18</v>
      </c>
      <c r="U459" s="193">
        <f t="shared" ref="U459" si="1869">SUM(Q459:Q459)*M459</f>
        <v>0.24</v>
      </c>
      <c r="V459" s="201">
        <f t="shared" ref="V459" si="1870">SUM(R459:R459)*M459</f>
        <v>0.3</v>
      </c>
      <c r="W459" s="205">
        <f t="shared" si="1774"/>
        <v>0.3</v>
      </c>
      <c r="X459" s="245"/>
      <c r="Y459" s="248"/>
      <c r="Z459" s="248"/>
      <c r="AA459" s="248"/>
      <c r="AB459" s="251"/>
      <c r="AC459" s="784"/>
      <c r="AD459" s="961"/>
      <c r="AE459" s="255" t="str">
        <f t="shared" si="1701"/>
        <v>EQUILIBRADA</v>
      </c>
      <c r="AF459" s="264"/>
      <c r="AG459" s="264"/>
      <c r="AH459" s="264"/>
      <c r="AI459" s="964"/>
      <c r="AJ459" s="10"/>
      <c r="AK459" s="59"/>
      <c r="AL459" s="59"/>
      <c r="AM459" s="59"/>
      <c r="AN459" s="59"/>
      <c r="AO459" s="11"/>
      <c r="AP459" s="55"/>
    </row>
    <row r="460" spans="1:42" ht="40" customHeight="1" thickBot="1" x14ac:dyDescent="0.25">
      <c r="A460" s="968"/>
      <c r="B460" s="970"/>
      <c r="C460" s="933"/>
      <c r="D460" s="906"/>
      <c r="E460" s="903"/>
      <c r="F460" s="935"/>
      <c r="G460" s="928"/>
      <c r="H460" s="912"/>
      <c r="I460" s="941"/>
      <c r="J460" s="941"/>
      <c r="K460" s="918"/>
      <c r="L460" s="666"/>
      <c r="M460" s="668"/>
      <c r="N460" s="51" t="s">
        <v>49</v>
      </c>
      <c r="O460" s="76">
        <v>0</v>
      </c>
      <c r="P460" s="76">
        <v>0</v>
      </c>
      <c r="Q460" s="76">
        <v>0</v>
      </c>
      <c r="R460" s="158">
        <v>0</v>
      </c>
      <c r="S460" s="189">
        <f t="shared" ref="S460" si="1871">SUM(O460:O460)*M459</f>
        <v>0</v>
      </c>
      <c r="T460" s="190">
        <f t="shared" ref="T460" si="1872">SUM(P460:P460)*M459</f>
        <v>0</v>
      </c>
      <c r="U460" s="190">
        <f t="shared" ref="U460" si="1873">SUM(Q460:Q460)*M459</f>
        <v>0</v>
      </c>
      <c r="V460" s="200">
        <f t="shared" ref="V460" si="1874">SUM(R460:R460)*M459</f>
        <v>0</v>
      </c>
      <c r="W460" s="204">
        <f t="shared" si="1774"/>
        <v>0</v>
      </c>
      <c r="X460" s="245"/>
      <c r="Y460" s="248"/>
      <c r="Z460" s="248"/>
      <c r="AA460" s="248"/>
      <c r="AB460" s="251"/>
      <c r="AC460" s="784"/>
      <c r="AD460" s="961"/>
      <c r="AE460" s="256"/>
      <c r="AF460" s="264"/>
      <c r="AG460" s="264"/>
      <c r="AH460" s="264"/>
      <c r="AI460" s="964"/>
      <c r="AJ460" s="10"/>
      <c r="AK460" s="59"/>
      <c r="AL460" s="59"/>
      <c r="AM460" s="59"/>
      <c r="AN460" s="59"/>
      <c r="AO460" s="11"/>
      <c r="AP460" s="55"/>
    </row>
    <row r="461" spans="1:42" ht="40" customHeight="1" x14ac:dyDescent="0.2">
      <c r="A461" s="968"/>
      <c r="B461" s="970"/>
      <c r="C461" s="933"/>
      <c r="D461" s="906"/>
      <c r="E461" s="903"/>
      <c r="F461" s="935"/>
      <c r="G461" s="928"/>
      <c r="H461" s="912"/>
      <c r="I461" s="941"/>
      <c r="J461" s="941"/>
      <c r="K461" s="918"/>
      <c r="L461" s="665" t="s">
        <v>1069</v>
      </c>
      <c r="M461" s="667">
        <v>0.5</v>
      </c>
      <c r="N461" s="53" t="s">
        <v>43</v>
      </c>
      <c r="O461" s="111">
        <v>0</v>
      </c>
      <c r="P461" s="111">
        <v>0</v>
      </c>
      <c r="Q461" s="111">
        <v>0.8</v>
      </c>
      <c r="R461" s="162">
        <v>1</v>
      </c>
      <c r="S461" s="192">
        <f t="shared" ref="S461" si="1875">SUM(O461:O461)*M461</f>
        <v>0</v>
      </c>
      <c r="T461" s="193">
        <f t="shared" ref="T461" si="1876">SUM(P461:P461)*M461</f>
        <v>0</v>
      </c>
      <c r="U461" s="193">
        <f t="shared" ref="U461" si="1877">SUM(Q461:Q461)*M461</f>
        <v>0.4</v>
      </c>
      <c r="V461" s="201">
        <f t="shared" ref="V461" si="1878">SUM(R461:R461)*M461</f>
        <v>0.5</v>
      </c>
      <c r="W461" s="205">
        <f t="shared" si="1774"/>
        <v>0.5</v>
      </c>
      <c r="X461" s="245"/>
      <c r="Y461" s="248"/>
      <c r="Z461" s="248"/>
      <c r="AA461" s="248"/>
      <c r="AB461" s="251"/>
      <c r="AC461" s="784"/>
      <c r="AD461" s="961"/>
      <c r="AE461" s="255" t="str">
        <f t="shared" si="1701"/>
        <v>EQUILIBRADA</v>
      </c>
      <c r="AF461" s="264"/>
      <c r="AG461" s="264"/>
      <c r="AH461" s="264"/>
      <c r="AI461" s="964"/>
      <c r="AJ461" s="10"/>
      <c r="AK461" s="59"/>
      <c r="AL461" s="59"/>
      <c r="AM461" s="59"/>
      <c r="AN461" s="59"/>
      <c r="AO461" s="11"/>
      <c r="AP461" s="55"/>
    </row>
    <row r="462" spans="1:42" ht="40" customHeight="1" thickBot="1" x14ac:dyDescent="0.25">
      <c r="A462" s="968"/>
      <c r="B462" s="970"/>
      <c r="C462" s="933"/>
      <c r="D462" s="906"/>
      <c r="E462" s="903"/>
      <c r="F462" s="935"/>
      <c r="G462" s="928"/>
      <c r="H462" s="912"/>
      <c r="I462" s="941"/>
      <c r="J462" s="941"/>
      <c r="K462" s="918"/>
      <c r="L462" s="666"/>
      <c r="M462" s="668"/>
      <c r="N462" s="51" t="s">
        <v>49</v>
      </c>
      <c r="O462" s="76">
        <v>0</v>
      </c>
      <c r="P462" s="76">
        <v>0</v>
      </c>
      <c r="Q462" s="76">
        <v>0</v>
      </c>
      <c r="R462" s="158">
        <v>0</v>
      </c>
      <c r="S462" s="189">
        <f t="shared" ref="S462" si="1879">SUM(O462:O462)*M461</f>
        <v>0</v>
      </c>
      <c r="T462" s="190">
        <f t="shared" ref="T462" si="1880">SUM(P462:P462)*M461</f>
        <v>0</v>
      </c>
      <c r="U462" s="190">
        <f t="shared" ref="U462" si="1881">SUM(Q462:Q462)*M461</f>
        <v>0</v>
      </c>
      <c r="V462" s="200">
        <f t="shared" ref="V462" si="1882">SUM(R462:R462)*M461</f>
        <v>0</v>
      </c>
      <c r="W462" s="204">
        <f t="shared" si="1774"/>
        <v>0</v>
      </c>
      <c r="X462" s="245"/>
      <c r="Y462" s="248"/>
      <c r="Z462" s="248"/>
      <c r="AA462" s="248"/>
      <c r="AB462" s="251"/>
      <c r="AC462" s="784"/>
      <c r="AD462" s="961"/>
      <c r="AE462" s="256"/>
      <c r="AF462" s="264"/>
      <c r="AG462" s="264"/>
      <c r="AH462" s="264"/>
      <c r="AI462" s="964"/>
      <c r="AJ462" s="10"/>
      <c r="AK462" s="59"/>
      <c r="AL462" s="59"/>
      <c r="AM462" s="59"/>
      <c r="AN462" s="59"/>
      <c r="AO462" s="11"/>
      <c r="AP462" s="55"/>
    </row>
    <row r="463" spans="1:42" ht="40" customHeight="1" x14ac:dyDescent="0.2">
      <c r="A463" s="968"/>
      <c r="B463" s="970"/>
      <c r="C463" s="933"/>
      <c r="D463" s="906"/>
      <c r="E463" s="903"/>
      <c r="F463" s="935"/>
      <c r="G463" s="928"/>
      <c r="H463" s="912"/>
      <c r="I463" s="941"/>
      <c r="J463" s="941"/>
      <c r="K463" s="918"/>
      <c r="L463" s="665" t="s">
        <v>1070</v>
      </c>
      <c r="M463" s="667">
        <v>0.1</v>
      </c>
      <c r="N463" s="53" t="s">
        <v>43</v>
      </c>
      <c r="O463" s="111">
        <v>0</v>
      </c>
      <c r="P463" s="111">
        <v>0</v>
      </c>
      <c r="Q463" s="111">
        <v>0.8</v>
      </c>
      <c r="R463" s="162">
        <v>1</v>
      </c>
      <c r="S463" s="192">
        <f t="shared" ref="S463" si="1883">SUM(O463:O463)*M463</f>
        <v>0</v>
      </c>
      <c r="T463" s="193">
        <f t="shared" ref="T463" si="1884">SUM(P463:P463)*M463</f>
        <v>0</v>
      </c>
      <c r="U463" s="193">
        <f t="shared" ref="U463" si="1885">SUM(Q463:Q463)*M463</f>
        <v>8.0000000000000016E-2</v>
      </c>
      <c r="V463" s="201">
        <f t="shared" ref="V463" si="1886">SUM(R463:R463)*M463</f>
        <v>0.1</v>
      </c>
      <c r="W463" s="205">
        <f t="shared" si="1774"/>
        <v>0.1</v>
      </c>
      <c r="X463" s="245"/>
      <c r="Y463" s="248"/>
      <c r="Z463" s="248"/>
      <c r="AA463" s="248"/>
      <c r="AB463" s="251"/>
      <c r="AC463" s="784"/>
      <c r="AD463" s="961"/>
      <c r="AE463" s="255" t="str">
        <f t="shared" si="1701"/>
        <v>EQUILIBRADA</v>
      </c>
      <c r="AF463" s="264"/>
      <c r="AG463" s="264"/>
      <c r="AH463" s="264"/>
      <c r="AI463" s="964"/>
      <c r="AJ463" s="10"/>
      <c r="AK463" s="59"/>
      <c r="AL463" s="59"/>
      <c r="AM463" s="59"/>
      <c r="AN463" s="59"/>
      <c r="AO463" s="11"/>
      <c r="AP463" s="55"/>
    </row>
    <row r="464" spans="1:42" ht="40" customHeight="1" thickBot="1" x14ac:dyDescent="0.25">
      <c r="A464" s="968"/>
      <c r="B464" s="970"/>
      <c r="C464" s="933"/>
      <c r="D464" s="906"/>
      <c r="E464" s="903"/>
      <c r="F464" s="935"/>
      <c r="G464" s="929"/>
      <c r="H464" s="913"/>
      <c r="I464" s="942"/>
      <c r="J464" s="942"/>
      <c r="K464" s="919"/>
      <c r="L464" s="930"/>
      <c r="M464" s="931"/>
      <c r="N464" s="51" t="s">
        <v>49</v>
      </c>
      <c r="O464" s="76">
        <v>0</v>
      </c>
      <c r="P464" s="76">
        <v>0</v>
      </c>
      <c r="Q464" s="76">
        <v>0</v>
      </c>
      <c r="R464" s="158">
        <v>0</v>
      </c>
      <c r="S464" s="195">
        <f t="shared" ref="S464" si="1887">SUM(O464:O464)*M463</f>
        <v>0</v>
      </c>
      <c r="T464" s="196">
        <f t="shared" ref="T464" si="1888">SUM(P464:P464)*M463</f>
        <v>0</v>
      </c>
      <c r="U464" s="196">
        <f t="shared" ref="U464" si="1889">SUM(Q464:Q464)*M463</f>
        <v>0</v>
      </c>
      <c r="V464" s="202">
        <f t="shared" ref="V464" si="1890">SUM(R464:R464)*M463</f>
        <v>0</v>
      </c>
      <c r="W464" s="206">
        <f t="shared" si="1774"/>
        <v>0</v>
      </c>
      <c r="X464" s="246"/>
      <c r="Y464" s="249"/>
      <c r="Z464" s="249"/>
      <c r="AA464" s="249"/>
      <c r="AB464" s="252"/>
      <c r="AC464" s="784"/>
      <c r="AD464" s="961"/>
      <c r="AE464" s="256"/>
      <c r="AF464" s="265"/>
      <c r="AG464" s="264"/>
      <c r="AH464" s="264"/>
      <c r="AI464" s="964"/>
      <c r="AJ464" s="10"/>
      <c r="AK464" s="59"/>
      <c r="AL464" s="59"/>
      <c r="AM464" s="59"/>
      <c r="AN464" s="59"/>
      <c r="AO464" s="11"/>
      <c r="AP464" s="55"/>
    </row>
    <row r="465" spans="1:42" ht="40" customHeight="1" x14ac:dyDescent="0.2">
      <c r="A465" s="968"/>
      <c r="B465" s="970"/>
      <c r="C465" s="933"/>
      <c r="D465" s="906"/>
      <c r="E465" s="903"/>
      <c r="F465" s="935"/>
      <c r="G465" s="937" t="s">
        <v>1071</v>
      </c>
      <c r="H465" s="911">
        <v>63</v>
      </c>
      <c r="I465" s="914" t="s">
        <v>540</v>
      </c>
      <c r="J465" s="914" t="s">
        <v>541</v>
      </c>
      <c r="K465" s="917">
        <v>0</v>
      </c>
      <c r="L465" s="920" t="s">
        <v>1072</v>
      </c>
      <c r="M465" s="669">
        <v>0.05</v>
      </c>
      <c r="N465" s="53" t="s">
        <v>43</v>
      </c>
      <c r="O465" s="102">
        <v>0.1</v>
      </c>
      <c r="P465" s="102">
        <v>0.4</v>
      </c>
      <c r="Q465" s="102">
        <v>0.75</v>
      </c>
      <c r="R465" s="160">
        <v>1</v>
      </c>
      <c r="S465" s="186">
        <f t="shared" ref="S465" si="1891">SUM(O465:O465)*M465</f>
        <v>5.000000000000001E-3</v>
      </c>
      <c r="T465" s="187">
        <f t="shared" ref="T465" si="1892">SUM(P465:P465)*M465</f>
        <v>2.0000000000000004E-2</v>
      </c>
      <c r="U465" s="187">
        <f t="shared" ref="U465" si="1893">SUM(Q465:Q465)*M465</f>
        <v>3.7500000000000006E-2</v>
      </c>
      <c r="V465" s="199">
        <f t="shared" ref="V465" si="1894">SUM(R465:R465)*M465</f>
        <v>0.05</v>
      </c>
      <c r="W465" s="203">
        <f t="shared" si="1774"/>
        <v>0.05</v>
      </c>
      <c r="X465" s="244">
        <f>+S462+S466+S468+S464</f>
        <v>0</v>
      </c>
      <c r="Y465" s="247">
        <f>+T462+T466+T468+T464</f>
        <v>0</v>
      </c>
      <c r="Z465" s="247">
        <f>+U462+U466+U468+U464</f>
        <v>0</v>
      </c>
      <c r="AA465" s="247">
        <f>+V462+V466+V468+V464</f>
        <v>0</v>
      </c>
      <c r="AB465" s="250">
        <f>+W462+W466+W468+W464</f>
        <v>0</v>
      </c>
      <c r="AC465" s="784"/>
      <c r="AD465" s="961"/>
      <c r="AE465" s="255" t="str">
        <f t="shared" si="1701"/>
        <v>PARA MEJORAR</v>
      </c>
      <c r="AF465" s="263" t="str">
        <f>IF(COUNTIF(AE465:AE472,"PARA MEJORAR")&gt;=1,"PARA MEJORAR","BIEN")</f>
        <v>PARA MEJORAR</v>
      </c>
      <c r="AG465" s="264"/>
      <c r="AH465" s="264"/>
      <c r="AI465" s="964"/>
      <c r="AJ465" s="12"/>
      <c r="AK465" s="13"/>
      <c r="AL465" s="13"/>
      <c r="AM465" s="13"/>
      <c r="AN465" s="13"/>
      <c r="AO465" s="14"/>
      <c r="AP465" s="55"/>
    </row>
    <row r="466" spans="1:42" ht="40" customHeight="1" thickBot="1" x14ac:dyDescent="0.25">
      <c r="A466" s="968"/>
      <c r="B466" s="970"/>
      <c r="C466" s="933"/>
      <c r="D466" s="906"/>
      <c r="E466" s="903"/>
      <c r="F466" s="935"/>
      <c r="G466" s="938"/>
      <c r="H466" s="912"/>
      <c r="I466" s="915"/>
      <c r="J466" s="915"/>
      <c r="K466" s="918"/>
      <c r="L466" s="666"/>
      <c r="M466" s="668"/>
      <c r="N466" s="51" t="s">
        <v>49</v>
      </c>
      <c r="O466" s="76">
        <v>0</v>
      </c>
      <c r="P466" s="76">
        <v>0</v>
      </c>
      <c r="Q466" s="76">
        <v>0</v>
      </c>
      <c r="R466" s="158">
        <v>0</v>
      </c>
      <c r="S466" s="189">
        <f t="shared" ref="S466" si="1895">SUM(O466:O466)*M465</f>
        <v>0</v>
      </c>
      <c r="T466" s="190">
        <f t="shared" ref="T466" si="1896">SUM(P466:P466)*M465</f>
        <v>0</v>
      </c>
      <c r="U466" s="190">
        <f t="shared" ref="U466" si="1897">SUM(Q466:Q466)*M465</f>
        <v>0</v>
      </c>
      <c r="V466" s="200">
        <f t="shared" ref="V466" si="1898">SUM(R466:R466)*M465</f>
        <v>0</v>
      </c>
      <c r="W466" s="204">
        <f t="shared" si="1774"/>
        <v>0</v>
      </c>
      <c r="X466" s="245"/>
      <c r="Y466" s="248"/>
      <c r="Z466" s="248"/>
      <c r="AA466" s="248"/>
      <c r="AB466" s="251"/>
      <c r="AC466" s="784"/>
      <c r="AD466" s="961"/>
      <c r="AE466" s="256"/>
      <c r="AF466" s="264"/>
      <c r="AG466" s="264"/>
      <c r="AH466" s="264"/>
      <c r="AI466" s="964"/>
      <c r="AJ466" s="10"/>
      <c r="AK466" s="59"/>
      <c r="AL466" s="59"/>
      <c r="AM466" s="59"/>
      <c r="AN466" s="59"/>
      <c r="AO466" s="11"/>
      <c r="AP466" s="55"/>
    </row>
    <row r="467" spans="1:42" ht="40" customHeight="1" x14ac:dyDescent="0.2">
      <c r="A467" s="968"/>
      <c r="B467" s="970"/>
      <c r="C467" s="933"/>
      <c r="D467" s="906"/>
      <c r="E467" s="903"/>
      <c r="F467" s="935"/>
      <c r="G467" s="938"/>
      <c r="H467" s="912"/>
      <c r="I467" s="915"/>
      <c r="J467" s="915"/>
      <c r="K467" s="918"/>
      <c r="L467" s="665" t="s">
        <v>542</v>
      </c>
      <c r="M467" s="667">
        <v>0.35</v>
      </c>
      <c r="N467" s="53" t="s">
        <v>43</v>
      </c>
      <c r="O467" s="111">
        <v>0</v>
      </c>
      <c r="P467" s="111">
        <v>0.6</v>
      </c>
      <c r="Q467" s="111">
        <v>0.8</v>
      </c>
      <c r="R467" s="162">
        <v>1</v>
      </c>
      <c r="S467" s="192">
        <f t="shared" ref="S467" si="1899">SUM(O467:O467)*M467</f>
        <v>0</v>
      </c>
      <c r="T467" s="193">
        <f t="shared" ref="T467" si="1900">SUM(P467:P467)*M467</f>
        <v>0.21</v>
      </c>
      <c r="U467" s="193">
        <f t="shared" ref="U467" si="1901">SUM(Q467:Q467)*M467</f>
        <v>0.27999999999999997</v>
      </c>
      <c r="V467" s="201">
        <f t="shared" ref="V467" si="1902">SUM(R467:R467)*M467</f>
        <v>0.35</v>
      </c>
      <c r="W467" s="205">
        <f t="shared" si="1774"/>
        <v>0.35</v>
      </c>
      <c r="X467" s="245"/>
      <c r="Y467" s="248"/>
      <c r="Z467" s="248"/>
      <c r="AA467" s="248"/>
      <c r="AB467" s="251"/>
      <c r="AC467" s="784"/>
      <c r="AD467" s="961"/>
      <c r="AE467" s="255" t="str">
        <f t="shared" si="1701"/>
        <v>EQUILIBRADA</v>
      </c>
      <c r="AF467" s="264"/>
      <c r="AG467" s="264"/>
      <c r="AH467" s="264"/>
      <c r="AI467" s="964"/>
      <c r="AJ467" s="10"/>
      <c r="AK467" s="59"/>
      <c r="AL467" s="59"/>
      <c r="AM467" s="59"/>
      <c r="AN467" s="59"/>
      <c r="AO467" s="11"/>
      <c r="AP467" s="55"/>
    </row>
    <row r="468" spans="1:42" ht="40" customHeight="1" thickBot="1" x14ac:dyDescent="0.25">
      <c r="A468" s="968"/>
      <c r="B468" s="970"/>
      <c r="C468" s="933"/>
      <c r="D468" s="906"/>
      <c r="E468" s="903"/>
      <c r="F468" s="935"/>
      <c r="G468" s="938"/>
      <c r="H468" s="912"/>
      <c r="I468" s="915"/>
      <c r="J468" s="915"/>
      <c r="K468" s="918"/>
      <c r="L468" s="666"/>
      <c r="M468" s="668"/>
      <c r="N468" s="51" t="s">
        <v>49</v>
      </c>
      <c r="O468" s="76">
        <v>0</v>
      </c>
      <c r="P468" s="76">
        <v>0</v>
      </c>
      <c r="Q468" s="76">
        <v>0</v>
      </c>
      <c r="R468" s="158">
        <v>0</v>
      </c>
      <c r="S468" s="189">
        <f t="shared" ref="S468" si="1903">SUM(O468:O468)*M467</f>
        <v>0</v>
      </c>
      <c r="T468" s="190">
        <f t="shared" ref="T468" si="1904">SUM(P468:P468)*M467</f>
        <v>0</v>
      </c>
      <c r="U468" s="190">
        <f t="shared" ref="U468" si="1905">SUM(Q468:Q468)*M467</f>
        <v>0</v>
      </c>
      <c r="V468" s="200">
        <f t="shared" ref="V468" si="1906">SUM(R468:R468)*M467</f>
        <v>0</v>
      </c>
      <c r="W468" s="204">
        <f t="shared" si="1774"/>
        <v>0</v>
      </c>
      <c r="X468" s="245"/>
      <c r="Y468" s="248"/>
      <c r="Z468" s="248"/>
      <c r="AA468" s="248"/>
      <c r="AB468" s="251"/>
      <c r="AC468" s="784"/>
      <c r="AD468" s="961"/>
      <c r="AE468" s="256"/>
      <c r="AF468" s="264"/>
      <c r="AG468" s="264"/>
      <c r="AH468" s="264"/>
      <c r="AI468" s="964"/>
      <c r="AJ468" s="10"/>
      <c r="AK468" s="59"/>
      <c r="AL468" s="59"/>
      <c r="AM468" s="59"/>
      <c r="AN468" s="59"/>
      <c r="AO468" s="11"/>
      <c r="AP468" s="55"/>
    </row>
    <row r="469" spans="1:42" ht="40" customHeight="1" x14ac:dyDescent="0.2">
      <c r="A469" s="968"/>
      <c r="B469" s="970"/>
      <c r="C469" s="933"/>
      <c r="D469" s="906"/>
      <c r="E469" s="903"/>
      <c r="F469" s="935"/>
      <c r="G469" s="938"/>
      <c r="H469" s="912"/>
      <c r="I469" s="915"/>
      <c r="J469" s="915"/>
      <c r="K469" s="918"/>
      <c r="L469" s="665" t="s">
        <v>1073</v>
      </c>
      <c r="M469" s="667">
        <v>0.55000000000000004</v>
      </c>
      <c r="N469" s="53" t="s">
        <v>43</v>
      </c>
      <c r="O469" s="111">
        <v>0</v>
      </c>
      <c r="P469" s="111">
        <v>0</v>
      </c>
      <c r="Q469" s="111">
        <v>0.8</v>
      </c>
      <c r="R469" s="162">
        <v>1</v>
      </c>
      <c r="S469" s="192">
        <f t="shared" ref="S469" si="1907">SUM(O469:O469)*M469</f>
        <v>0</v>
      </c>
      <c r="T469" s="193">
        <f t="shared" ref="T469" si="1908">SUM(P469:P469)*M469</f>
        <v>0</v>
      </c>
      <c r="U469" s="193">
        <f t="shared" ref="U469" si="1909">SUM(Q469:Q469)*M469</f>
        <v>0.44000000000000006</v>
      </c>
      <c r="V469" s="201">
        <f t="shared" ref="V469" si="1910">SUM(R469:R469)*M469</f>
        <v>0.55000000000000004</v>
      </c>
      <c r="W469" s="205">
        <f t="shared" si="1774"/>
        <v>0.55000000000000004</v>
      </c>
      <c r="X469" s="245"/>
      <c r="Y469" s="248"/>
      <c r="Z469" s="248"/>
      <c r="AA469" s="248"/>
      <c r="AB469" s="251"/>
      <c r="AC469" s="784"/>
      <c r="AD469" s="961"/>
      <c r="AE469" s="255" t="str">
        <f t="shared" si="1701"/>
        <v>EQUILIBRADA</v>
      </c>
      <c r="AF469" s="264"/>
      <c r="AG469" s="264"/>
      <c r="AH469" s="264"/>
      <c r="AI469" s="964"/>
      <c r="AJ469" s="10"/>
      <c r="AK469" s="59"/>
      <c r="AL469" s="59"/>
      <c r="AM469" s="59"/>
      <c r="AN469" s="59"/>
      <c r="AO469" s="11"/>
      <c r="AP469" s="55"/>
    </row>
    <row r="470" spans="1:42" ht="40" customHeight="1" thickBot="1" x14ac:dyDescent="0.25">
      <c r="A470" s="968"/>
      <c r="B470" s="970"/>
      <c r="C470" s="933"/>
      <c r="D470" s="906"/>
      <c r="E470" s="903"/>
      <c r="F470" s="935"/>
      <c r="G470" s="938"/>
      <c r="H470" s="912"/>
      <c r="I470" s="915"/>
      <c r="J470" s="915"/>
      <c r="K470" s="918"/>
      <c r="L470" s="666"/>
      <c r="M470" s="668"/>
      <c r="N470" s="51" t="s">
        <v>49</v>
      </c>
      <c r="O470" s="76">
        <v>0</v>
      </c>
      <c r="P470" s="76">
        <v>0</v>
      </c>
      <c r="Q470" s="76">
        <v>0</v>
      </c>
      <c r="R470" s="158">
        <v>0</v>
      </c>
      <c r="S470" s="189">
        <f t="shared" ref="S470" si="1911">SUM(O470:O470)*M469</f>
        <v>0</v>
      </c>
      <c r="T470" s="190">
        <f t="shared" ref="T470" si="1912">SUM(P470:P470)*M469</f>
        <v>0</v>
      </c>
      <c r="U470" s="190">
        <f t="shared" ref="U470" si="1913">SUM(Q470:Q470)*M469</f>
        <v>0</v>
      </c>
      <c r="V470" s="200">
        <f t="shared" ref="V470" si="1914">SUM(R470:R470)*M469</f>
        <v>0</v>
      </c>
      <c r="W470" s="204">
        <f t="shared" si="1774"/>
        <v>0</v>
      </c>
      <c r="X470" s="245"/>
      <c r="Y470" s="248"/>
      <c r="Z470" s="248"/>
      <c r="AA470" s="248"/>
      <c r="AB470" s="251"/>
      <c r="AC470" s="784"/>
      <c r="AD470" s="961"/>
      <c r="AE470" s="256"/>
      <c r="AF470" s="264"/>
      <c r="AG470" s="264"/>
      <c r="AH470" s="264"/>
      <c r="AI470" s="964"/>
      <c r="AJ470" s="10"/>
      <c r="AK470" s="59"/>
      <c r="AL470" s="59"/>
      <c r="AM470" s="59"/>
      <c r="AN470" s="59"/>
      <c r="AO470" s="11"/>
      <c r="AP470" s="55"/>
    </row>
    <row r="471" spans="1:42" ht="40" customHeight="1" x14ac:dyDescent="0.2">
      <c r="A471" s="968"/>
      <c r="B471" s="970"/>
      <c r="C471" s="933"/>
      <c r="D471" s="906"/>
      <c r="E471" s="903"/>
      <c r="F471" s="935"/>
      <c r="G471" s="938"/>
      <c r="H471" s="912"/>
      <c r="I471" s="915"/>
      <c r="J471" s="915"/>
      <c r="K471" s="918"/>
      <c r="L471" s="665" t="s">
        <v>1074</v>
      </c>
      <c r="M471" s="667">
        <v>0.05</v>
      </c>
      <c r="N471" s="53" t="s">
        <v>43</v>
      </c>
      <c r="O471" s="111">
        <v>0</v>
      </c>
      <c r="P471" s="111">
        <v>0</v>
      </c>
      <c r="Q471" s="111">
        <v>0.8</v>
      </c>
      <c r="R471" s="162">
        <v>1</v>
      </c>
      <c r="S471" s="192">
        <f t="shared" ref="S471" si="1915">SUM(O471:O471)*M471</f>
        <v>0</v>
      </c>
      <c r="T471" s="193">
        <f t="shared" ref="T471" si="1916">SUM(P471:P471)*M471</f>
        <v>0</v>
      </c>
      <c r="U471" s="193">
        <f t="shared" ref="U471" si="1917">SUM(Q471:Q471)*M471</f>
        <v>4.0000000000000008E-2</v>
      </c>
      <c r="V471" s="201">
        <f t="shared" ref="V471" si="1918">SUM(R471:R471)*M471</f>
        <v>0.05</v>
      </c>
      <c r="W471" s="205">
        <f t="shared" si="1774"/>
        <v>0.05</v>
      </c>
      <c r="X471" s="245"/>
      <c r="Y471" s="248"/>
      <c r="Z471" s="248"/>
      <c r="AA471" s="248"/>
      <c r="AB471" s="251"/>
      <c r="AC471" s="784"/>
      <c r="AD471" s="961"/>
      <c r="AE471" s="255" t="str">
        <f t="shared" si="1701"/>
        <v>EQUILIBRADA</v>
      </c>
      <c r="AF471" s="264"/>
      <c r="AG471" s="264"/>
      <c r="AH471" s="264"/>
      <c r="AI471" s="964"/>
      <c r="AJ471" s="10"/>
      <c r="AK471" s="59"/>
      <c r="AL471" s="59"/>
      <c r="AM471" s="59"/>
      <c r="AN471" s="59"/>
      <c r="AO471" s="11"/>
      <c r="AP471" s="55"/>
    </row>
    <row r="472" spans="1:42" ht="40" customHeight="1" thickBot="1" x14ac:dyDescent="0.25">
      <c r="A472" s="968"/>
      <c r="B472" s="970"/>
      <c r="C472" s="933"/>
      <c r="D472" s="906"/>
      <c r="E472" s="904"/>
      <c r="F472" s="936"/>
      <c r="G472" s="939"/>
      <c r="H472" s="913"/>
      <c r="I472" s="916"/>
      <c r="J472" s="916"/>
      <c r="K472" s="919"/>
      <c r="L472" s="930"/>
      <c r="M472" s="931"/>
      <c r="N472" s="51" t="s">
        <v>49</v>
      </c>
      <c r="O472" s="76">
        <v>0</v>
      </c>
      <c r="P472" s="76">
        <v>0</v>
      </c>
      <c r="Q472" s="76">
        <v>0</v>
      </c>
      <c r="R472" s="158">
        <v>0</v>
      </c>
      <c r="S472" s="195">
        <f t="shared" ref="S472" si="1919">SUM(O472:O472)*M471</f>
        <v>0</v>
      </c>
      <c r="T472" s="196">
        <f t="shared" ref="T472" si="1920">SUM(P472:P472)*M471</f>
        <v>0</v>
      </c>
      <c r="U472" s="196">
        <f t="shared" ref="U472" si="1921">SUM(Q472:Q472)*M471</f>
        <v>0</v>
      </c>
      <c r="V472" s="202">
        <f t="shared" ref="V472" si="1922">SUM(R472:R472)*M471</f>
        <v>0</v>
      </c>
      <c r="W472" s="206">
        <f t="shared" si="1774"/>
        <v>0</v>
      </c>
      <c r="X472" s="246"/>
      <c r="Y472" s="249"/>
      <c r="Z472" s="249"/>
      <c r="AA472" s="249"/>
      <c r="AB472" s="252"/>
      <c r="AC472" s="784"/>
      <c r="AD472" s="961"/>
      <c r="AE472" s="256"/>
      <c r="AF472" s="265"/>
      <c r="AG472" s="264"/>
      <c r="AH472" s="264"/>
      <c r="AI472" s="964"/>
      <c r="AJ472" s="10"/>
      <c r="AK472" s="59"/>
      <c r="AL472" s="59"/>
      <c r="AM472" s="59"/>
      <c r="AN472" s="59"/>
      <c r="AO472" s="11"/>
      <c r="AP472" s="55"/>
    </row>
    <row r="473" spans="1:42" ht="40" customHeight="1" x14ac:dyDescent="0.2">
      <c r="A473" s="968"/>
      <c r="B473" s="970"/>
      <c r="C473" s="933"/>
      <c r="D473" s="906"/>
      <c r="E473" s="902">
        <v>34</v>
      </c>
      <c r="F473" s="905" t="s">
        <v>543</v>
      </c>
      <c r="G473" s="927" t="s">
        <v>1075</v>
      </c>
      <c r="H473" s="911">
        <v>64</v>
      </c>
      <c r="I473" s="914" t="s">
        <v>544</v>
      </c>
      <c r="J473" s="914" t="s">
        <v>545</v>
      </c>
      <c r="K473" s="917">
        <v>0</v>
      </c>
      <c r="L473" s="920" t="s">
        <v>1076</v>
      </c>
      <c r="M473" s="669">
        <v>0.1</v>
      </c>
      <c r="N473" s="53" t="s">
        <v>43</v>
      </c>
      <c r="O473" s="102">
        <v>0.1</v>
      </c>
      <c r="P473" s="102">
        <v>0.25</v>
      </c>
      <c r="Q473" s="102">
        <v>0.65</v>
      </c>
      <c r="R473" s="160">
        <v>1</v>
      </c>
      <c r="S473" s="186">
        <f t="shared" ref="S473" si="1923">SUM(O473:O473)*M473</f>
        <v>1.0000000000000002E-2</v>
      </c>
      <c r="T473" s="187">
        <f t="shared" ref="T473" si="1924">SUM(P473:P473)*M473</f>
        <v>2.5000000000000001E-2</v>
      </c>
      <c r="U473" s="187">
        <f t="shared" ref="U473" si="1925">SUM(Q473:Q473)*M473</f>
        <v>6.5000000000000002E-2</v>
      </c>
      <c r="V473" s="199">
        <f t="shared" ref="V473" si="1926">SUM(R473:R473)*M473</f>
        <v>0.1</v>
      </c>
      <c r="W473" s="203">
        <f t="shared" si="1774"/>
        <v>0.1</v>
      </c>
      <c r="X473" s="244">
        <f>+S470+S472+S474+S476</f>
        <v>0</v>
      </c>
      <c r="Y473" s="247">
        <f>+T470+T472+T474+T476</f>
        <v>0</v>
      </c>
      <c r="Z473" s="247">
        <f>+U470+U472+U474+U476</f>
        <v>0</v>
      </c>
      <c r="AA473" s="247">
        <f>+V470+V472+V474+V476</f>
        <v>0</v>
      </c>
      <c r="AB473" s="250">
        <f>+W470+W472+W474+W476</f>
        <v>0</v>
      </c>
      <c r="AC473" s="784"/>
      <c r="AD473" s="961"/>
      <c r="AE473" s="255" t="str">
        <f t="shared" si="1701"/>
        <v>PARA MEJORAR</v>
      </c>
      <c r="AF473" s="263" t="str">
        <f>IF(COUNTIF(AE473:AE480,"PARA MEJORAR")&gt;=1,"PARA MEJORAR","BIEN")</f>
        <v>PARA MEJORAR</v>
      </c>
      <c r="AG473" s="264"/>
      <c r="AH473" s="264"/>
      <c r="AI473" s="964"/>
      <c r="AJ473" s="12"/>
      <c r="AK473" s="13"/>
      <c r="AL473" s="13"/>
      <c r="AM473" s="13"/>
      <c r="AN473" s="13"/>
      <c r="AO473" s="14"/>
      <c r="AP473" s="55"/>
    </row>
    <row r="474" spans="1:42" ht="40" customHeight="1" thickBot="1" x14ac:dyDescent="0.25">
      <c r="A474" s="968"/>
      <c r="B474" s="970"/>
      <c r="C474" s="933"/>
      <c r="D474" s="906"/>
      <c r="E474" s="903"/>
      <c r="F474" s="906"/>
      <c r="G474" s="928"/>
      <c r="H474" s="912"/>
      <c r="I474" s="915"/>
      <c r="J474" s="915"/>
      <c r="K474" s="918"/>
      <c r="L474" s="666"/>
      <c r="M474" s="668"/>
      <c r="N474" s="51" t="s">
        <v>49</v>
      </c>
      <c r="O474" s="76">
        <v>0</v>
      </c>
      <c r="P474" s="76">
        <v>0</v>
      </c>
      <c r="Q474" s="76">
        <v>0</v>
      </c>
      <c r="R474" s="158">
        <v>0</v>
      </c>
      <c r="S474" s="189">
        <f t="shared" ref="S474" si="1927">SUM(O474:O474)*M473</f>
        <v>0</v>
      </c>
      <c r="T474" s="190">
        <f t="shared" ref="T474" si="1928">SUM(P474:P474)*M473</f>
        <v>0</v>
      </c>
      <c r="U474" s="190">
        <f t="shared" ref="U474" si="1929">SUM(Q474:Q474)*M473</f>
        <v>0</v>
      </c>
      <c r="V474" s="200">
        <f t="shared" ref="V474" si="1930">SUM(R474:R474)*M473</f>
        <v>0</v>
      </c>
      <c r="W474" s="204">
        <f t="shared" si="1774"/>
        <v>0</v>
      </c>
      <c r="X474" s="245"/>
      <c r="Y474" s="248"/>
      <c r="Z474" s="248"/>
      <c r="AA474" s="248"/>
      <c r="AB474" s="251"/>
      <c r="AC474" s="784"/>
      <c r="AD474" s="961"/>
      <c r="AE474" s="256"/>
      <c r="AF474" s="264"/>
      <c r="AG474" s="264"/>
      <c r="AH474" s="264"/>
      <c r="AI474" s="964"/>
      <c r="AJ474" s="10"/>
      <c r="AK474" s="59"/>
      <c r="AL474" s="59"/>
      <c r="AM474" s="59"/>
      <c r="AN474" s="59"/>
      <c r="AO474" s="11"/>
      <c r="AP474" s="55"/>
    </row>
    <row r="475" spans="1:42" ht="40" customHeight="1" x14ac:dyDescent="0.2">
      <c r="A475" s="968"/>
      <c r="B475" s="970"/>
      <c r="C475" s="933"/>
      <c r="D475" s="906"/>
      <c r="E475" s="903"/>
      <c r="F475" s="906"/>
      <c r="G475" s="928"/>
      <c r="H475" s="912"/>
      <c r="I475" s="915"/>
      <c r="J475" s="915"/>
      <c r="K475" s="918"/>
      <c r="L475" s="665" t="s">
        <v>546</v>
      </c>
      <c r="M475" s="667">
        <v>0.3</v>
      </c>
      <c r="N475" s="53" t="s">
        <v>43</v>
      </c>
      <c r="O475" s="111">
        <v>0</v>
      </c>
      <c r="P475" s="111">
        <v>0.35</v>
      </c>
      <c r="Q475" s="111">
        <v>0.65</v>
      </c>
      <c r="R475" s="162">
        <v>1</v>
      </c>
      <c r="S475" s="192">
        <f t="shared" ref="S475" si="1931">SUM(O475:O475)*M475</f>
        <v>0</v>
      </c>
      <c r="T475" s="193">
        <f t="shared" ref="T475" si="1932">SUM(P475:P475)*M475</f>
        <v>0.105</v>
      </c>
      <c r="U475" s="193">
        <f t="shared" ref="U475" si="1933">SUM(Q475:Q475)*M475</f>
        <v>0.19500000000000001</v>
      </c>
      <c r="V475" s="201">
        <f t="shared" ref="V475" si="1934">SUM(R475:R475)*M475</f>
        <v>0.3</v>
      </c>
      <c r="W475" s="205">
        <f t="shared" si="1774"/>
        <v>0.3</v>
      </c>
      <c r="X475" s="245"/>
      <c r="Y475" s="248"/>
      <c r="Z475" s="248"/>
      <c r="AA475" s="248"/>
      <c r="AB475" s="251"/>
      <c r="AC475" s="784"/>
      <c r="AD475" s="961"/>
      <c r="AE475" s="255" t="str">
        <f t="shared" si="1701"/>
        <v>EQUILIBRADA</v>
      </c>
      <c r="AF475" s="264"/>
      <c r="AG475" s="264"/>
      <c r="AH475" s="264"/>
      <c r="AI475" s="964"/>
      <c r="AJ475" s="10"/>
      <c r="AK475" s="59"/>
      <c r="AL475" s="59"/>
      <c r="AM475" s="59"/>
      <c r="AN475" s="59"/>
      <c r="AO475" s="11"/>
      <c r="AP475" s="55"/>
    </row>
    <row r="476" spans="1:42" ht="40" customHeight="1" thickBot="1" x14ac:dyDescent="0.25">
      <c r="A476" s="968"/>
      <c r="B476" s="970"/>
      <c r="C476" s="933"/>
      <c r="D476" s="906"/>
      <c r="E476" s="903"/>
      <c r="F476" s="906"/>
      <c r="G476" s="928"/>
      <c r="H476" s="912"/>
      <c r="I476" s="915"/>
      <c r="J476" s="915"/>
      <c r="K476" s="918"/>
      <c r="L476" s="666"/>
      <c r="M476" s="668"/>
      <c r="N476" s="51" t="s">
        <v>49</v>
      </c>
      <c r="O476" s="76">
        <v>0</v>
      </c>
      <c r="P476" s="76">
        <v>0</v>
      </c>
      <c r="Q476" s="76">
        <v>0</v>
      </c>
      <c r="R476" s="158">
        <v>0</v>
      </c>
      <c r="S476" s="189">
        <f t="shared" ref="S476" si="1935">SUM(O476:O476)*M475</f>
        <v>0</v>
      </c>
      <c r="T476" s="190">
        <f t="shared" ref="T476" si="1936">SUM(P476:P476)*M475</f>
        <v>0</v>
      </c>
      <c r="U476" s="190">
        <f t="shared" ref="U476" si="1937">SUM(Q476:Q476)*M475</f>
        <v>0</v>
      </c>
      <c r="V476" s="200">
        <f t="shared" ref="V476" si="1938">SUM(R476:R476)*M475</f>
        <v>0</v>
      </c>
      <c r="W476" s="204">
        <f t="shared" si="1774"/>
        <v>0</v>
      </c>
      <c r="X476" s="245"/>
      <c r="Y476" s="248"/>
      <c r="Z476" s="248"/>
      <c r="AA476" s="248"/>
      <c r="AB476" s="251"/>
      <c r="AC476" s="784"/>
      <c r="AD476" s="961"/>
      <c r="AE476" s="256"/>
      <c r="AF476" s="264"/>
      <c r="AG476" s="264"/>
      <c r="AH476" s="264"/>
      <c r="AI476" s="964"/>
      <c r="AJ476" s="10"/>
      <c r="AK476" s="59"/>
      <c r="AL476" s="59"/>
      <c r="AM476" s="59"/>
      <c r="AN476" s="59"/>
      <c r="AO476" s="11"/>
      <c r="AP476" s="55"/>
    </row>
    <row r="477" spans="1:42" ht="40" customHeight="1" x14ac:dyDescent="0.2">
      <c r="A477" s="968"/>
      <c r="B477" s="970"/>
      <c r="C477" s="933"/>
      <c r="D477" s="906"/>
      <c r="E477" s="903"/>
      <c r="F477" s="906"/>
      <c r="G477" s="928"/>
      <c r="H477" s="912"/>
      <c r="I477" s="915"/>
      <c r="J477" s="915"/>
      <c r="K477" s="918"/>
      <c r="L477" s="665" t="s">
        <v>1077</v>
      </c>
      <c r="M477" s="667">
        <v>0.5</v>
      </c>
      <c r="N477" s="53" t="s">
        <v>43</v>
      </c>
      <c r="O477" s="111">
        <v>0</v>
      </c>
      <c r="P477" s="111">
        <v>0.35</v>
      </c>
      <c r="Q477" s="111">
        <v>0.65</v>
      </c>
      <c r="R477" s="162">
        <v>1</v>
      </c>
      <c r="S477" s="192">
        <f t="shared" ref="S477" si="1939">SUM(O477:O477)*M477</f>
        <v>0</v>
      </c>
      <c r="T477" s="193">
        <f t="shared" ref="T477" si="1940">SUM(P477:P477)*M477</f>
        <v>0.17499999999999999</v>
      </c>
      <c r="U477" s="193">
        <f t="shared" ref="U477" si="1941">SUM(Q477:Q477)*M477</f>
        <v>0.32500000000000001</v>
      </c>
      <c r="V477" s="201">
        <f t="shared" ref="V477" si="1942">SUM(R477:R477)*M477</f>
        <v>0.5</v>
      </c>
      <c r="W477" s="205">
        <f t="shared" si="1774"/>
        <v>0.5</v>
      </c>
      <c r="X477" s="245"/>
      <c r="Y477" s="248"/>
      <c r="Z477" s="248"/>
      <c r="AA477" s="248"/>
      <c r="AB477" s="251"/>
      <c r="AC477" s="784"/>
      <c r="AD477" s="961"/>
      <c r="AE477" s="255" t="str">
        <f t="shared" si="1701"/>
        <v>EQUILIBRADA</v>
      </c>
      <c r="AF477" s="264"/>
      <c r="AG477" s="264"/>
      <c r="AH477" s="264"/>
      <c r="AI477" s="964"/>
      <c r="AJ477" s="10"/>
      <c r="AK477" s="59"/>
      <c r="AL477" s="59"/>
      <c r="AM477" s="59"/>
      <c r="AN477" s="59"/>
      <c r="AO477" s="11"/>
      <c r="AP477" s="55"/>
    </row>
    <row r="478" spans="1:42" ht="40" customHeight="1" thickBot="1" x14ac:dyDescent="0.25">
      <c r="A478" s="968"/>
      <c r="B478" s="970"/>
      <c r="C478" s="933"/>
      <c r="D478" s="906"/>
      <c r="E478" s="903"/>
      <c r="F478" s="906"/>
      <c r="G478" s="928"/>
      <c r="H478" s="912"/>
      <c r="I478" s="915"/>
      <c r="J478" s="915"/>
      <c r="K478" s="918"/>
      <c r="L478" s="666"/>
      <c r="M478" s="668"/>
      <c r="N478" s="51" t="s">
        <v>49</v>
      </c>
      <c r="O478" s="76">
        <v>0</v>
      </c>
      <c r="P478" s="76">
        <v>0</v>
      </c>
      <c r="Q478" s="76">
        <v>0</v>
      </c>
      <c r="R478" s="158">
        <v>0</v>
      </c>
      <c r="S478" s="189">
        <f t="shared" ref="S478" si="1943">SUM(O478:O478)*M477</f>
        <v>0</v>
      </c>
      <c r="T478" s="190">
        <f t="shared" ref="T478" si="1944">SUM(P478:P478)*M477</f>
        <v>0</v>
      </c>
      <c r="U478" s="190">
        <f t="shared" ref="U478" si="1945">SUM(Q478:Q478)*M477</f>
        <v>0</v>
      </c>
      <c r="V478" s="200">
        <f t="shared" ref="V478" si="1946">SUM(R478:R478)*M477</f>
        <v>0</v>
      </c>
      <c r="W478" s="204">
        <f t="shared" si="1774"/>
        <v>0</v>
      </c>
      <c r="X478" s="245"/>
      <c r="Y478" s="248"/>
      <c r="Z478" s="248"/>
      <c r="AA478" s="248"/>
      <c r="AB478" s="251"/>
      <c r="AC478" s="784"/>
      <c r="AD478" s="961"/>
      <c r="AE478" s="256"/>
      <c r="AF478" s="264"/>
      <c r="AG478" s="264"/>
      <c r="AH478" s="264"/>
      <c r="AI478" s="964"/>
      <c r="AJ478" s="10"/>
      <c r="AK478" s="59"/>
      <c r="AL478" s="59"/>
      <c r="AM478" s="59"/>
      <c r="AN478" s="59"/>
      <c r="AO478" s="11"/>
      <c r="AP478" s="55"/>
    </row>
    <row r="479" spans="1:42" ht="40" customHeight="1" x14ac:dyDescent="0.2">
      <c r="A479" s="968"/>
      <c r="B479" s="970"/>
      <c r="C479" s="933"/>
      <c r="D479" s="906"/>
      <c r="E479" s="903"/>
      <c r="F479" s="906"/>
      <c r="G479" s="928"/>
      <c r="H479" s="912"/>
      <c r="I479" s="915"/>
      <c r="J479" s="915"/>
      <c r="K479" s="918"/>
      <c r="L479" s="665" t="s">
        <v>547</v>
      </c>
      <c r="M479" s="667">
        <v>0.1</v>
      </c>
      <c r="N479" s="53" t="s">
        <v>43</v>
      </c>
      <c r="O479" s="111">
        <v>0</v>
      </c>
      <c r="P479" s="111">
        <v>0.35</v>
      </c>
      <c r="Q479" s="111">
        <v>0.65</v>
      </c>
      <c r="R479" s="162">
        <v>1</v>
      </c>
      <c r="S479" s="192">
        <f t="shared" ref="S479" si="1947">SUM(O479:O479)*M479</f>
        <v>0</v>
      </c>
      <c r="T479" s="193">
        <f t="shared" ref="T479" si="1948">SUM(P479:P479)*M479</f>
        <v>3.4999999999999996E-2</v>
      </c>
      <c r="U479" s="193">
        <f t="shared" ref="U479" si="1949">SUM(Q479:Q479)*M479</f>
        <v>6.5000000000000002E-2</v>
      </c>
      <c r="V479" s="201">
        <f t="shared" ref="V479" si="1950">SUM(R479:R479)*M479</f>
        <v>0.1</v>
      </c>
      <c r="W479" s="205">
        <f t="shared" si="1774"/>
        <v>0.1</v>
      </c>
      <c r="X479" s="245"/>
      <c r="Y479" s="248"/>
      <c r="Z479" s="248"/>
      <c r="AA479" s="248"/>
      <c r="AB479" s="251"/>
      <c r="AC479" s="784"/>
      <c r="AD479" s="961"/>
      <c r="AE479" s="255" t="str">
        <f t="shared" si="1701"/>
        <v>EQUILIBRADA</v>
      </c>
      <c r="AF479" s="264"/>
      <c r="AG479" s="264"/>
      <c r="AH479" s="264"/>
      <c r="AI479" s="964"/>
      <c r="AJ479" s="10"/>
      <c r="AK479" s="59"/>
      <c r="AL479" s="59"/>
      <c r="AM479" s="59"/>
      <c r="AN479" s="59"/>
      <c r="AO479" s="11"/>
      <c r="AP479" s="55"/>
    </row>
    <row r="480" spans="1:42" ht="40" customHeight="1" thickBot="1" x14ac:dyDescent="0.25">
      <c r="A480" s="968"/>
      <c r="B480" s="970"/>
      <c r="C480" s="933"/>
      <c r="D480" s="906"/>
      <c r="E480" s="903"/>
      <c r="F480" s="906"/>
      <c r="G480" s="929"/>
      <c r="H480" s="913"/>
      <c r="I480" s="916"/>
      <c r="J480" s="916"/>
      <c r="K480" s="919"/>
      <c r="L480" s="930"/>
      <c r="M480" s="931"/>
      <c r="N480" s="51" t="s">
        <v>49</v>
      </c>
      <c r="O480" s="76">
        <v>0</v>
      </c>
      <c r="P480" s="76">
        <v>0</v>
      </c>
      <c r="Q480" s="76">
        <v>0</v>
      </c>
      <c r="R480" s="158">
        <v>0</v>
      </c>
      <c r="S480" s="195">
        <f t="shared" ref="S480" si="1951">SUM(O480:O480)*M479</f>
        <v>0</v>
      </c>
      <c r="T480" s="196">
        <f t="shared" ref="T480" si="1952">SUM(P480:P480)*M479</f>
        <v>0</v>
      </c>
      <c r="U480" s="196">
        <f t="shared" ref="U480" si="1953">SUM(Q480:Q480)*M479</f>
        <v>0</v>
      </c>
      <c r="V480" s="202">
        <f t="shared" ref="V480" si="1954">SUM(R480:R480)*M479</f>
        <v>0</v>
      </c>
      <c r="W480" s="206">
        <f t="shared" si="1774"/>
        <v>0</v>
      </c>
      <c r="X480" s="246"/>
      <c r="Y480" s="249"/>
      <c r="Z480" s="249"/>
      <c r="AA480" s="249"/>
      <c r="AB480" s="252"/>
      <c r="AC480" s="784"/>
      <c r="AD480" s="961"/>
      <c r="AE480" s="256"/>
      <c r="AF480" s="265"/>
      <c r="AG480" s="264"/>
      <c r="AH480" s="264"/>
      <c r="AI480" s="964"/>
      <c r="AJ480" s="10"/>
      <c r="AK480" s="59"/>
      <c r="AL480" s="59"/>
      <c r="AM480" s="59"/>
      <c r="AN480" s="59"/>
      <c r="AO480" s="11"/>
      <c r="AP480" s="55"/>
    </row>
    <row r="481" spans="1:42" ht="40" customHeight="1" x14ac:dyDescent="0.2">
      <c r="A481" s="968"/>
      <c r="B481" s="970"/>
      <c r="C481" s="933"/>
      <c r="D481" s="906"/>
      <c r="E481" s="903"/>
      <c r="F481" s="906"/>
      <c r="G481" s="927" t="s">
        <v>548</v>
      </c>
      <c r="H481" s="911">
        <v>65</v>
      </c>
      <c r="I481" s="914" t="s">
        <v>549</v>
      </c>
      <c r="J481" s="914" t="s">
        <v>550</v>
      </c>
      <c r="K481" s="917">
        <v>0</v>
      </c>
      <c r="L481" s="920" t="s">
        <v>551</v>
      </c>
      <c r="M481" s="669">
        <v>0.2</v>
      </c>
      <c r="N481" s="53" t="s">
        <v>43</v>
      </c>
      <c r="O481" s="102">
        <v>1</v>
      </c>
      <c r="P481" s="102">
        <v>1</v>
      </c>
      <c r="Q481" s="102">
        <v>1</v>
      </c>
      <c r="R481" s="160">
        <v>1</v>
      </c>
      <c r="S481" s="186">
        <f t="shared" ref="S481" si="1955">SUM(O481:O481)*M481</f>
        <v>0.2</v>
      </c>
      <c r="T481" s="187">
        <f t="shared" ref="T481" si="1956">SUM(P481:P481)*M481</f>
        <v>0.2</v>
      </c>
      <c r="U481" s="187">
        <f t="shared" ref="U481" si="1957">SUM(Q481:Q481)*M481</f>
        <v>0.2</v>
      </c>
      <c r="V481" s="199">
        <f t="shared" ref="V481" si="1958">SUM(R481:R481)*M481</f>
        <v>0.2</v>
      </c>
      <c r="W481" s="203">
        <f t="shared" si="1774"/>
        <v>0.2</v>
      </c>
      <c r="X481" s="244">
        <f>S478+S480+S482</f>
        <v>0</v>
      </c>
      <c r="Y481" s="247">
        <f>T478+T480+T482</f>
        <v>0</v>
      </c>
      <c r="Z481" s="247">
        <f>U478+U480+U482</f>
        <v>0</v>
      </c>
      <c r="AA481" s="247">
        <f>V478+V480+V482</f>
        <v>0</v>
      </c>
      <c r="AB481" s="250">
        <f>W478+W480+W482</f>
        <v>0</v>
      </c>
      <c r="AC481" s="784"/>
      <c r="AD481" s="961"/>
      <c r="AE481" s="255" t="str">
        <f t="shared" ref="AE481:AE553" si="1959">+IF(O482&gt;O481,"SUPERADA",IF(O482=O481,"EQUILIBRADA",IF(O482&lt;O481,"PARA MEJORAR")))</f>
        <v>PARA MEJORAR</v>
      </c>
      <c r="AF481" s="263" t="str">
        <f>IF(COUNTIF(AE481:AE486,"PARA MEJORAR")&gt;=1,"PARA MEJORAR","BIEN")</f>
        <v>PARA MEJORAR</v>
      </c>
      <c r="AG481" s="264"/>
      <c r="AH481" s="264"/>
      <c r="AI481" s="964"/>
      <c r="AJ481" s="10"/>
      <c r="AK481" s="59"/>
      <c r="AL481" s="59"/>
      <c r="AM481" s="59"/>
      <c r="AN481" s="59"/>
      <c r="AO481" s="11"/>
      <c r="AP481" s="55"/>
    </row>
    <row r="482" spans="1:42" ht="40" customHeight="1" thickBot="1" x14ac:dyDescent="0.25">
      <c r="A482" s="968"/>
      <c r="B482" s="970"/>
      <c r="C482" s="933"/>
      <c r="D482" s="906"/>
      <c r="E482" s="903"/>
      <c r="F482" s="906"/>
      <c r="G482" s="928"/>
      <c r="H482" s="912"/>
      <c r="I482" s="915"/>
      <c r="J482" s="915"/>
      <c r="K482" s="918"/>
      <c r="L482" s="666"/>
      <c r="M482" s="668"/>
      <c r="N482" s="51" t="s">
        <v>49</v>
      </c>
      <c r="O482" s="76">
        <v>0</v>
      </c>
      <c r="P482" s="76">
        <v>0</v>
      </c>
      <c r="Q482" s="76">
        <v>0</v>
      </c>
      <c r="R482" s="158">
        <v>0</v>
      </c>
      <c r="S482" s="189">
        <f t="shared" ref="S482" si="1960">SUM(O482:O482)*M481</f>
        <v>0</v>
      </c>
      <c r="T482" s="190">
        <f t="shared" ref="T482" si="1961">SUM(P482:P482)*M481</f>
        <v>0</v>
      </c>
      <c r="U482" s="190">
        <f t="shared" ref="U482" si="1962">SUM(Q482:Q482)*M481</f>
        <v>0</v>
      </c>
      <c r="V482" s="200">
        <f t="shared" ref="V482" si="1963">SUM(R482:R482)*M481</f>
        <v>0</v>
      </c>
      <c r="W482" s="204">
        <f t="shared" si="1774"/>
        <v>0</v>
      </c>
      <c r="X482" s="245"/>
      <c r="Y482" s="248"/>
      <c r="Z482" s="248"/>
      <c r="AA482" s="248"/>
      <c r="AB482" s="251"/>
      <c r="AC482" s="784"/>
      <c r="AD482" s="961"/>
      <c r="AE482" s="256"/>
      <c r="AF482" s="264"/>
      <c r="AG482" s="264"/>
      <c r="AH482" s="264"/>
      <c r="AI482" s="964"/>
      <c r="AJ482" s="10"/>
      <c r="AK482" s="59"/>
      <c r="AL482" s="59"/>
      <c r="AM482" s="59"/>
      <c r="AN482" s="59"/>
      <c r="AO482" s="11"/>
      <c r="AP482" s="55"/>
    </row>
    <row r="483" spans="1:42" ht="40" customHeight="1" x14ac:dyDescent="0.2">
      <c r="A483" s="968"/>
      <c r="B483" s="970"/>
      <c r="C483" s="933"/>
      <c r="D483" s="906"/>
      <c r="E483" s="903"/>
      <c r="F483" s="906"/>
      <c r="G483" s="928"/>
      <c r="H483" s="912"/>
      <c r="I483" s="915"/>
      <c r="J483" s="915"/>
      <c r="K483" s="918"/>
      <c r="L483" s="665" t="s">
        <v>552</v>
      </c>
      <c r="M483" s="667">
        <v>0.4</v>
      </c>
      <c r="N483" s="53" t="s">
        <v>43</v>
      </c>
      <c r="O483" s="111">
        <v>0</v>
      </c>
      <c r="P483" s="111">
        <v>0.5</v>
      </c>
      <c r="Q483" s="111">
        <v>1</v>
      </c>
      <c r="R483" s="162">
        <v>1</v>
      </c>
      <c r="S483" s="192">
        <f t="shared" ref="S483" si="1964">SUM(O483:O483)*M483</f>
        <v>0</v>
      </c>
      <c r="T483" s="193">
        <f t="shared" ref="T483" si="1965">SUM(P483:P483)*M483</f>
        <v>0.2</v>
      </c>
      <c r="U483" s="193">
        <f t="shared" ref="U483" si="1966">SUM(Q483:Q483)*M483</f>
        <v>0.4</v>
      </c>
      <c r="V483" s="201">
        <f t="shared" ref="V483" si="1967">SUM(R483:R483)*M483</f>
        <v>0.4</v>
      </c>
      <c r="W483" s="205">
        <f t="shared" si="1774"/>
        <v>0.4</v>
      </c>
      <c r="X483" s="245"/>
      <c r="Y483" s="248"/>
      <c r="Z483" s="248"/>
      <c r="AA483" s="248"/>
      <c r="AB483" s="251"/>
      <c r="AC483" s="784"/>
      <c r="AD483" s="961"/>
      <c r="AE483" s="255" t="str">
        <f t="shared" si="1959"/>
        <v>EQUILIBRADA</v>
      </c>
      <c r="AF483" s="264"/>
      <c r="AG483" s="264"/>
      <c r="AH483" s="264"/>
      <c r="AI483" s="964"/>
      <c r="AJ483" s="10"/>
      <c r="AK483" s="59"/>
      <c r="AL483" s="59"/>
      <c r="AM483" s="59"/>
      <c r="AN483" s="59"/>
      <c r="AO483" s="11"/>
      <c r="AP483" s="55"/>
    </row>
    <row r="484" spans="1:42" ht="40" customHeight="1" thickBot="1" x14ac:dyDescent="0.25">
      <c r="A484" s="968"/>
      <c r="B484" s="970"/>
      <c r="C484" s="933"/>
      <c r="D484" s="906"/>
      <c r="E484" s="903"/>
      <c r="F484" s="906"/>
      <c r="G484" s="928"/>
      <c r="H484" s="912"/>
      <c r="I484" s="915"/>
      <c r="J484" s="915"/>
      <c r="K484" s="918"/>
      <c r="L484" s="666"/>
      <c r="M484" s="668"/>
      <c r="N484" s="51" t="s">
        <v>49</v>
      </c>
      <c r="O484" s="76">
        <v>0</v>
      </c>
      <c r="P484" s="76">
        <v>0</v>
      </c>
      <c r="Q484" s="76">
        <v>0</v>
      </c>
      <c r="R484" s="158">
        <v>0</v>
      </c>
      <c r="S484" s="189">
        <f t="shared" ref="S484" si="1968">SUM(O484:O484)*M483</f>
        <v>0</v>
      </c>
      <c r="T484" s="190">
        <f t="shared" ref="T484" si="1969">SUM(P484:P484)*M483</f>
        <v>0</v>
      </c>
      <c r="U484" s="190">
        <f t="shared" ref="U484" si="1970">SUM(Q484:Q484)*M483</f>
        <v>0</v>
      </c>
      <c r="V484" s="200">
        <f t="shared" ref="V484" si="1971">SUM(R484:R484)*M483</f>
        <v>0</v>
      </c>
      <c r="W484" s="204">
        <f t="shared" si="1774"/>
        <v>0</v>
      </c>
      <c r="X484" s="245"/>
      <c r="Y484" s="248"/>
      <c r="Z484" s="248"/>
      <c r="AA484" s="248"/>
      <c r="AB484" s="251"/>
      <c r="AC484" s="784"/>
      <c r="AD484" s="961"/>
      <c r="AE484" s="256"/>
      <c r="AF484" s="264"/>
      <c r="AG484" s="264"/>
      <c r="AH484" s="264"/>
      <c r="AI484" s="964"/>
      <c r="AJ484" s="10"/>
      <c r="AK484" s="59"/>
      <c r="AL484" s="59"/>
      <c r="AM484" s="59"/>
      <c r="AN484" s="59"/>
      <c r="AO484" s="11"/>
      <c r="AP484" s="55"/>
    </row>
    <row r="485" spans="1:42" ht="40" customHeight="1" x14ac:dyDescent="0.2">
      <c r="A485" s="968"/>
      <c r="B485" s="970"/>
      <c r="C485" s="933"/>
      <c r="D485" s="906"/>
      <c r="E485" s="903"/>
      <c r="F485" s="906"/>
      <c r="G485" s="928"/>
      <c r="H485" s="912"/>
      <c r="I485" s="915"/>
      <c r="J485" s="915"/>
      <c r="K485" s="918"/>
      <c r="L485" s="665" t="s">
        <v>1078</v>
      </c>
      <c r="M485" s="667">
        <v>0.4</v>
      </c>
      <c r="N485" s="53" t="s">
        <v>43</v>
      </c>
      <c r="O485" s="111">
        <v>0</v>
      </c>
      <c r="P485" s="111">
        <v>0</v>
      </c>
      <c r="Q485" s="111">
        <v>0.5</v>
      </c>
      <c r="R485" s="162">
        <v>1</v>
      </c>
      <c r="S485" s="192">
        <f t="shared" ref="S485" si="1972">SUM(O485:O485)*M485</f>
        <v>0</v>
      </c>
      <c r="T485" s="193">
        <f t="shared" ref="T485" si="1973">SUM(P485:P485)*M485</f>
        <v>0</v>
      </c>
      <c r="U485" s="193">
        <f t="shared" ref="U485" si="1974">SUM(Q485:Q485)*M485</f>
        <v>0.2</v>
      </c>
      <c r="V485" s="201">
        <f t="shared" ref="V485" si="1975">SUM(R485:R485)*M485</f>
        <v>0.4</v>
      </c>
      <c r="W485" s="205">
        <f t="shared" si="1774"/>
        <v>0.4</v>
      </c>
      <c r="X485" s="245"/>
      <c r="Y485" s="248"/>
      <c r="Z485" s="248"/>
      <c r="AA485" s="248"/>
      <c r="AB485" s="251"/>
      <c r="AC485" s="784"/>
      <c r="AD485" s="961"/>
      <c r="AE485" s="255" t="str">
        <f t="shared" si="1959"/>
        <v>EQUILIBRADA</v>
      </c>
      <c r="AF485" s="264"/>
      <c r="AG485" s="264"/>
      <c r="AH485" s="264"/>
      <c r="AI485" s="964"/>
      <c r="AJ485" s="10"/>
      <c r="AK485" s="59"/>
      <c r="AL485" s="59"/>
      <c r="AM485" s="59"/>
      <c r="AN485" s="59"/>
      <c r="AO485" s="11"/>
      <c r="AP485" s="55"/>
    </row>
    <row r="486" spans="1:42" ht="40" customHeight="1" thickBot="1" x14ac:dyDescent="0.25">
      <c r="A486" s="968"/>
      <c r="B486" s="970"/>
      <c r="C486" s="933"/>
      <c r="D486" s="906"/>
      <c r="E486" s="904"/>
      <c r="F486" s="907"/>
      <c r="G486" s="929"/>
      <c r="H486" s="913"/>
      <c r="I486" s="916"/>
      <c r="J486" s="916"/>
      <c r="K486" s="919"/>
      <c r="L486" s="930"/>
      <c r="M486" s="931"/>
      <c r="N486" s="51" t="s">
        <v>49</v>
      </c>
      <c r="O486" s="76">
        <v>0</v>
      </c>
      <c r="P486" s="76">
        <v>0</v>
      </c>
      <c r="Q486" s="76">
        <v>0</v>
      </c>
      <c r="R486" s="158">
        <v>0</v>
      </c>
      <c r="S486" s="195">
        <f t="shared" ref="S486" si="1976">SUM(O486:O486)*M485</f>
        <v>0</v>
      </c>
      <c r="T486" s="196">
        <f t="shared" ref="T486" si="1977">SUM(P486:P486)*M485</f>
        <v>0</v>
      </c>
      <c r="U486" s="196">
        <f t="shared" ref="U486" si="1978">SUM(Q486:Q486)*M485</f>
        <v>0</v>
      </c>
      <c r="V486" s="202">
        <f t="shared" ref="V486" si="1979">SUM(R486:R486)*M485</f>
        <v>0</v>
      </c>
      <c r="W486" s="206">
        <f t="shared" si="1774"/>
        <v>0</v>
      </c>
      <c r="X486" s="246"/>
      <c r="Y486" s="249"/>
      <c r="Z486" s="249"/>
      <c r="AA486" s="249"/>
      <c r="AB486" s="252"/>
      <c r="AC486" s="784"/>
      <c r="AD486" s="961"/>
      <c r="AE486" s="256"/>
      <c r="AF486" s="265"/>
      <c r="AG486" s="264"/>
      <c r="AH486" s="264"/>
      <c r="AI486" s="964"/>
      <c r="AJ486" s="10"/>
      <c r="AK486" s="59"/>
      <c r="AL486" s="59"/>
      <c r="AM486" s="59"/>
      <c r="AN486" s="59"/>
      <c r="AO486" s="11"/>
      <c r="AP486" s="55"/>
    </row>
    <row r="487" spans="1:42" ht="40" customHeight="1" x14ac:dyDescent="0.2">
      <c r="A487" s="968"/>
      <c r="B487" s="970"/>
      <c r="C487" s="933"/>
      <c r="D487" s="906"/>
      <c r="E487" s="902">
        <v>35</v>
      </c>
      <c r="F487" s="905" t="s">
        <v>553</v>
      </c>
      <c r="G487" s="908" t="s">
        <v>554</v>
      </c>
      <c r="H487" s="911">
        <v>66</v>
      </c>
      <c r="I487" s="914" t="s">
        <v>555</v>
      </c>
      <c r="J487" s="914" t="s">
        <v>556</v>
      </c>
      <c r="K487" s="917">
        <v>0</v>
      </c>
      <c r="L487" s="920" t="s">
        <v>557</v>
      </c>
      <c r="M487" s="669">
        <v>0.2</v>
      </c>
      <c r="N487" s="53" t="s">
        <v>43</v>
      </c>
      <c r="O487" s="120">
        <v>0.3</v>
      </c>
      <c r="P487" s="118">
        <v>1</v>
      </c>
      <c r="Q487" s="118">
        <v>1</v>
      </c>
      <c r="R487" s="168">
        <v>1</v>
      </c>
      <c r="S487" s="186">
        <f t="shared" ref="S487" si="1980">SUM(O487:O487)*M487</f>
        <v>0.06</v>
      </c>
      <c r="T487" s="187">
        <f t="shared" ref="T487" si="1981">SUM(P487:P487)*M487</f>
        <v>0.2</v>
      </c>
      <c r="U487" s="187">
        <f t="shared" ref="U487" si="1982">SUM(Q487:Q487)*M487</f>
        <v>0.2</v>
      </c>
      <c r="V487" s="199">
        <f t="shared" ref="V487" si="1983">SUM(R487:R487)*M487</f>
        <v>0.2</v>
      </c>
      <c r="W487" s="203">
        <f t="shared" si="1774"/>
        <v>0.2</v>
      </c>
      <c r="X487" s="244">
        <f>+S484+S486+S488+S490</f>
        <v>0</v>
      </c>
      <c r="Y487" s="247">
        <f>+T484+T486+T488+T490</f>
        <v>0</v>
      </c>
      <c r="Z487" s="247">
        <f>+U484+U486+U488+U490</f>
        <v>0</v>
      </c>
      <c r="AA487" s="247">
        <f>+V484+V486+V488+V490</f>
        <v>0</v>
      </c>
      <c r="AB487" s="250">
        <f>+W484+W486+W488+W490</f>
        <v>0</v>
      </c>
      <c r="AC487" s="784"/>
      <c r="AD487" s="961"/>
      <c r="AE487" s="255" t="str">
        <f t="shared" si="1959"/>
        <v>PARA MEJORAR</v>
      </c>
      <c r="AF487" s="263" t="str">
        <f>IF(COUNTIF(AE487:AE496,"PARA MEJORAR")&gt;=1,"PARA MEJORAR","BIEN")</f>
        <v>PARA MEJORAR</v>
      </c>
      <c r="AG487" s="264"/>
      <c r="AH487" s="264"/>
      <c r="AI487" s="964"/>
      <c r="AJ487" s="10"/>
      <c r="AK487" s="59"/>
      <c r="AL487" s="59"/>
      <c r="AM487" s="59"/>
      <c r="AN487" s="59"/>
      <c r="AO487" s="11"/>
      <c r="AP487" s="55"/>
    </row>
    <row r="488" spans="1:42" ht="40" customHeight="1" thickBot="1" x14ac:dyDescent="0.25">
      <c r="A488" s="968"/>
      <c r="B488" s="970"/>
      <c r="C488" s="933"/>
      <c r="D488" s="906"/>
      <c r="E488" s="903"/>
      <c r="F488" s="906"/>
      <c r="G488" s="909"/>
      <c r="H488" s="912"/>
      <c r="I488" s="915"/>
      <c r="J488" s="915"/>
      <c r="K488" s="918"/>
      <c r="L488" s="666"/>
      <c r="M488" s="668"/>
      <c r="N488" s="51" t="s">
        <v>49</v>
      </c>
      <c r="O488" s="76">
        <v>0</v>
      </c>
      <c r="P488" s="76">
        <v>0</v>
      </c>
      <c r="Q488" s="76">
        <v>0</v>
      </c>
      <c r="R488" s="158">
        <v>0</v>
      </c>
      <c r="S488" s="189">
        <f t="shared" ref="S488" si="1984">SUM(O488:O488)*M487</f>
        <v>0</v>
      </c>
      <c r="T488" s="190">
        <f t="shared" ref="T488" si="1985">SUM(P488:P488)*M487</f>
        <v>0</v>
      </c>
      <c r="U488" s="190">
        <f t="shared" ref="U488" si="1986">SUM(Q488:Q488)*M487</f>
        <v>0</v>
      </c>
      <c r="V488" s="200">
        <f t="shared" ref="V488" si="1987">SUM(R488:R488)*M487</f>
        <v>0</v>
      </c>
      <c r="W488" s="204">
        <f t="shared" si="1774"/>
        <v>0</v>
      </c>
      <c r="X488" s="245"/>
      <c r="Y488" s="248"/>
      <c r="Z488" s="248"/>
      <c r="AA488" s="248"/>
      <c r="AB488" s="251"/>
      <c r="AC488" s="784"/>
      <c r="AD488" s="961"/>
      <c r="AE488" s="256"/>
      <c r="AF488" s="264"/>
      <c r="AG488" s="264"/>
      <c r="AH488" s="264"/>
      <c r="AI488" s="964"/>
      <c r="AJ488" s="10"/>
      <c r="AK488" s="59"/>
      <c r="AL488" s="59"/>
      <c r="AM488" s="59"/>
      <c r="AN488" s="59"/>
      <c r="AO488" s="11"/>
      <c r="AP488" s="55"/>
    </row>
    <row r="489" spans="1:42" ht="40" customHeight="1" x14ac:dyDescent="0.2">
      <c r="A489" s="968"/>
      <c r="B489" s="970"/>
      <c r="C489" s="933"/>
      <c r="D489" s="906"/>
      <c r="E489" s="903"/>
      <c r="F489" s="906"/>
      <c r="G489" s="909"/>
      <c r="H489" s="912"/>
      <c r="I489" s="915"/>
      <c r="J489" s="915"/>
      <c r="K489" s="918"/>
      <c r="L489" s="665" t="s">
        <v>558</v>
      </c>
      <c r="M489" s="667">
        <v>0.4</v>
      </c>
      <c r="N489" s="53" t="s">
        <v>43</v>
      </c>
      <c r="O489" s="123">
        <v>0</v>
      </c>
      <c r="P489" s="124">
        <v>0.3</v>
      </c>
      <c r="Q489" s="124">
        <v>0.7</v>
      </c>
      <c r="R489" s="179">
        <v>1</v>
      </c>
      <c r="S489" s="192">
        <f t="shared" ref="S489" si="1988">SUM(O489:O489)*M489</f>
        <v>0</v>
      </c>
      <c r="T489" s="193">
        <f t="shared" ref="T489" si="1989">SUM(P489:P489)*M489</f>
        <v>0.12</v>
      </c>
      <c r="U489" s="193">
        <f t="shared" ref="U489" si="1990">SUM(Q489:Q489)*M489</f>
        <v>0.27999999999999997</v>
      </c>
      <c r="V489" s="201">
        <f t="shared" ref="V489" si="1991">SUM(R489:R489)*M489</f>
        <v>0.4</v>
      </c>
      <c r="W489" s="205">
        <f t="shared" si="1774"/>
        <v>0.4</v>
      </c>
      <c r="X489" s="245"/>
      <c r="Y489" s="248"/>
      <c r="Z489" s="248"/>
      <c r="AA489" s="248"/>
      <c r="AB489" s="251"/>
      <c r="AC489" s="784"/>
      <c r="AD489" s="961"/>
      <c r="AE489" s="255" t="str">
        <f t="shared" si="1959"/>
        <v>EQUILIBRADA</v>
      </c>
      <c r="AF489" s="264"/>
      <c r="AG489" s="264"/>
      <c r="AH489" s="264"/>
      <c r="AI489" s="964"/>
      <c r="AJ489" s="10"/>
      <c r="AK489" s="59"/>
      <c r="AL489" s="59"/>
      <c r="AM489" s="59"/>
      <c r="AN489" s="59"/>
      <c r="AO489" s="11"/>
      <c r="AP489" s="55"/>
    </row>
    <row r="490" spans="1:42" ht="40" customHeight="1" thickBot="1" x14ac:dyDescent="0.25">
      <c r="A490" s="968"/>
      <c r="B490" s="970"/>
      <c r="C490" s="933"/>
      <c r="D490" s="906"/>
      <c r="E490" s="903"/>
      <c r="F490" s="906"/>
      <c r="G490" s="909"/>
      <c r="H490" s="912"/>
      <c r="I490" s="915"/>
      <c r="J490" s="915"/>
      <c r="K490" s="918"/>
      <c r="L490" s="666"/>
      <c r="M490" s="668"/>
      <c r="N490" s="51" t="s">
        <v>49</v>
      </c>
      <c r="O490" s="76">
        <v>0</v>
      </c>
      <c r="P490" s="76">
        <v>0</v>
      </c>
      <c r="Q490" s="76">
        <v>0</v>
      </c>
      <c r="R490" s="158">
        <v>0</v>
      </c>
      <c r="S490" s="189">
        <f t="shared" ref="S490" si="1992">SUM(O490:O490)*M489</f>
        <v>0</v>
      </c>
      <c r="T490" s="190">
        <f t="shared" ref="T490" si="1993">SUM(P490:P490)*M489</f>
        <v>0</v>
      </c>
      <c r="U490" s="190">
        <f t="shared" ref="U490" si="1994">SUM(Q490:Q490)*M489</f>
        <v>0</v>
      </c>
      <c r="V490" s="200">
        <f t="shared" ref="V490" si="1995">SUM(R490:R490)*M489</f>
        <v>0</v>
      </c>
      <c r="W490" s="204">
        <f t="shared" si="1774"/>
        <v>0</v>
      </c>
      <c r="X490" s="245"/>
      <c r="Y490" s="248"/>
      <c r="Z490" s="248"/>
      <c r="AA490" s="248"/>
      <c r="AB490" s="251"/>
      <c r="AC490" s="784"/>
      <c r="AD490" s="961"/>
      <c r="AE490" s="256"/>
      <c r="AF490" s="264"/>
      <c r="AG490" s="264"/>
      <c r="AH490" s="264"/>
      <c r="AI490" s="964"/>
      <c r="AJ490" s="10"/>
      <c r="AK490" s="59"/>
      <c r="AL490" s="59"/>
      <c r="AM490" s="59"/>
      <c r="AN490" s="59"/>
      <c r="AO490" s="11"/>
      <c r="AP490" s="55"/>
    </row>
    <row r="491" spans="1:42" ht="40" customHeight="1" x14ac:dyDescent="0.2">
      <c r="A491" s="968"/>
      <c r="B491" s="970"/>
      <c r="C491" s="933"/>
      <c r="D491" s="906"/>
      <c r="E491" s="903"/>
      <c r="F491" s="906"/>
      <c r="G491" s="909"/>
      <c r="H491" s="912"/>
      <c r="I491" s="915"/>
      <c r="J491" s="915"/>
      <c r="K491" s="918"/>
      <c r="L491" s="665" t="s">
        <v>559</v>
      </c>
      <c r="M491" s="667">
        <v>0.2</v>
      </c>
      <c r="N491" s="53" t="s">
        <v>43</v>
      </c>
      <c r="O491" s="123">
        <v>0</v>
      </c>
      <c r="P491" s="124">
        <v>0.3</v>
      </c>
      <c r="Q491" s="124">
        <v>0.7</v>
      </c>
      <c r="R491" s="179">
        <v>1</v>
      </c>
      <c r="S491" s="192">
        <f t="shared" ref="S491" si="1996">SUM(O491:O491)*M491</f>
        <v>0</v>
      </c>
      <c r="T491" s="193">
        <f t="shared" ref="T491" si="1997">SUM(P491:P491)*M491</f>
        <v>0.06</v>
      </c>
      <c r="U491" s="193">
        <f t="shared" ref="U491" si="1998">SUM(Q491:Q491)*M491</f>
        <v>0.13999999999999999</v>
      </c>
      <c r="V491" s="201">
        <f t="shared" ref="V491" si="1999">SUM(R491:R491)*M491</f>
        <v>0.2</v>
      </c>
      <c r="W491" s="205">
        <f t="shared" si="1774"/>
        <v>0.2</v>
      </c>
      <c r="X491" s="245"/>
      <c r="Y491" s="248"/>
      <c r="Z491" s="248"/>
      <c r="AA491" s="248"/>
      <c r="AB491" s="251"/>
      <c r="AC491" s="784"/>
      <c r="AD491" s="961"/>
      <c r="AE491" s="255" t="str">
        <f t="shared" si="1959"/>
        <v>EQUILIBRADA</v>
      </c>
      <c r="AF491" s="264"/>
      <c r="AG491" s="264"/>
      <c r="AH491" s="264"/>
      <c r="AI491" s="964"/>
      <c r="AJ491" s="10"/>
      <c r="AK491" s="59"/>
      <c r="AL491" s="59"/>
      <c r="AM491" s="59"/>
      <c r="AN491" s="59"/>
      <c r="AO491" s="11"/>
      <c r="AP491" s="55"/>
    </row>
    <row r="492" spans="1:42" ht="40" customHeight="1" thickBot="1" x14ac:dyDescent="0.25">
      <c r="A492" s="968"/>
      <c r="B492" s="970"/>
      <c r="C492" s="933"/>
      <c r="D492" s="906"/>
      <c r="E492" s="903"/>
      <c r="F492" s="906"/>
      <c r="G492" s="909"/>
      <c r="H492" s="912"/>
      <c r="I492" s="915"/>
      <c r="J492" s="915"/>
      <c r="K492" s="918"/>
      <c r="L492" s="666"/>
      <c r="M492" s="668"/>
      <c r="N492" s="51" t="s">
        <v>49</v>
      </c>
      <c r="O492" s="76">
        <v>0</v>
      </c>
      <c r="P492" s="76">
        <v>0</v>
      </c>
      <c r="Q492" s="76">
        <v>0</v>
      </c>
      <c r="R492" s="158">
        <v>0</v>
      </c>
      <c r="S492" s="189">
        <f t="shared" ref="S492" si="2000">SUM(O492:O492)*M491</f>
        <v>0</v>
      </c>
      <c r="T492" s="190">
        <f t="shared" ref="T492" si="2001">SUM(P492:P492)*M491</f>
        <v>0</v>
      </c>
      <c r="U492" s="190">
        <f t="shared" ref="U492" si="2002">SUM(Q492:Q492)*M491</f>
        <v>0</v>
      </c>
      <c r="V492" s="200">
        <f t="shared" ref="V492" si="2003">SUM(R492:R492)*M491</f>
        <v>0</v>
      </c>
      <c r="W492" s="204">
        <f t="shared" si="1774"/>
        <v>0</v>
      </c>
      <c r="X492" s="245"/>
      <c r="Y492" s="248"/>
      <c r="Z492" s="248"/>
      <c r="AA492" s="248"/>
      <c r="AB492" s="251"/>
      <c r="AC492" s="784"/>
      <c r="AD492" s="961"/>
      <c r="AE492" s="256"/>
      <c r="AF492" s="264"/>
      <c r="AG492" s="264"/>
      <c r="AH492" s="264"/>
      <c r="AI492" s="964"/>
      <c r="AJ492" s="10"/>
      <c r="AK492" s="59"/>
      <c r="AL492" s="59"/>
      <c r="AM492" s="59"/>
      <c r="AN492" s="59"/>
      <c r="AO492" s="11"/>
      <c r="AP492" s="55"/>
    </row>
    <row r="493" spans="1:42" ht="40" customHeight="1" x14ac:dyDescent="0.2">
      <c r="A493" s="968"/>
      <c r="B493" s="970"/>
      <c r="C493" s="933"/>
      <c r="D493" s="906"/>
      <c r="E493" s="903"/>
      <c r="F493" s="906"/>
      <c r="G493" s="909"/>
      <c r="H493" s="912"/>
      <c r="I493" s="915"/>
      <c r="J493" s="915"/>
      <c r="K493" s="918"/>
      <c r="L493" s="665" t="s">
        <v>1079</v>
      </c>
      <c r="M493" s="667">
        <v>0.1</v>
      </c>
      <c r="N493" s="53" t="s">
        <v>43</v>
      </c>
      <c r="O493" s="123">
        <v>0</v>
      </c>
      <c r="P493" s="124">
        <v>0.3</v>
      </c>
      <c r="Q493" s="124">
        <v>0.7</v>
      </c>
      <c r="R493" s="179">
        <v>1</v>
      </c>
      <c r="S493" s="192">
        <f t="shared" ref="S493" si="2004">SUM(O493:O493)*M493</f>
        <v>0</v>
      </c>
      <c r="T493" s="193">
        <f t="shared" ref="T493" si="2005">SUM(P493:P493)*M493</f>
        <v>0.03</v>
      </c>
      <c r="U493" s="193">
        <f t="shared" ref="U493" si="2006">SUM(Q493:Q493)*M493</f>
        <v>6.9999999999999993E-2</v>
      </c>
      <c r="V493" s="201">
        <f t="shared" ref="V493" si="2007">SUM(R493:R493)*M493</f>
        <v>0.1</v>
      </c>
      <c r="W493" s="205">
        <f t="shared" ref="W493:W494" si="2008">MAX(S493:V493)</f>
        <v>0.1</v>
      </c>
      <c r="X493" s="245"/>
      <c r="Y493" s="248"/>
      <c r="Z493" s="248"/>
      <c r="AA493" s="248"/>
      <c r="AB493" s="251"/>
      <c r="AC493" s="784"/>
      <c r="AD493" s="961"/>
      <c r="AE493" s="255" t="str">
        <f t="shared" ref="AE493" si="2009">+IF(O494&gt;O493,"SUPERADA",IF(O494=O493,"EQUILIBRADA",IF(O494&lt;O493,"PARA MEJORAR")))</f>
        <v>EQUILIBRADA</v>
      </c>
      <c r="AF493" s="264"/>
      <c r="AG493" s="264"/>
      <c r="AH493" s="264"/>
      <c r="AI493" s="964"/>
      <c r="AJ493" s="10"/>
      <c r="AK493" s="59"/>
      <c r="AL493" s="59"/>
      <c r="AM493" s="59"/>
      <c r="AN493" s="59"/>
      <c r="AO493" s="11"/>
      <c r="AP493" s="55"/>
    </row>
    <row r="494" spans="1:42" ht="40" customHeight="1" thickBot="1" x14ac:dyDescent="0.25">
      <c r="A494" s="968"/>
      <c r="B494" s="970"/>
      <c r="C494" s="933"/>
      <c r="D494" s="906"/>
      <c r="E494" s="903"/>
      <c r="F494" s="906"/>
      <c r="G494" s="909"/>
      <c r="H494" s="912"/>
      <c r="I494" s="915"/>
      <c r="J494" s="915"/>
      <c r="K494" s="918"/>
      <c r="L494" s="666"/>
      <c r="M494" s="668"/>
      <c r="N494" s="51" t="s">
        <v>49</v>
      </c>
      <c r="O494" s="76">
        <v>0</v>
      </c>
      <c r="P494" s="76">
        <v>0</v>
      </c>
      <c r="Q494" s="76">
        <v>0</v>
      </c>
      <c r="R494" s="158">
        <v>0</v>
      </c>
      <c r="S494" s="189">
        <f t="shared" ref="S494" si="2010">SUM(O494:O494)*M493</f>
        <v>0</v>
      </c>
      <c r="T494" s="190">
        <f t="shared" ref="T494" si="2011">SUM(P494:P494)*M493</f>
        <v>0</v>
      </c>
      <c r="U494" s="190">
        <f t="shared" ref="U494" si="2012">SUM(Q494:Q494)*M493</f>
        <v>0</v>
      </c>
      <c r="V494" s="200">
        <f t="shared" ref="V494" si="2013">SUM(R494:R494)*M493</f>
        <v>0</v>
      </c>
      <c r="W494" s="204">
        <f t="shared" si="2008"/>
        <v>0</v>
      </c>
      <c r="X494" s="245"/>
      <c r="Y494" s="248"/>
      <c r="Z494" s="248"/>
      <c r="AA494" s="248"/>
      <c r="AB494" s="251"/>
      <c r="AC494" s="784"/>
      <c r="AD494" s="961"/>
      <c r="AE494" s="256"/>
      <c r="AF494" s="264"/>
      <c r="AG494" s="264"/>
      <c r="AH494" s="264"/>
      <c r="AI494" s="964"/>
      <c r="AJ494" s="10"/>
      <c r="AK494" s="59"/>
      <c r="AL494" s="59"/>
      <c r="AM494" s="59"/>
      <c r="AN494" s="59"/>
      <c r="AO494" s="11"/>
      <c r="AP494" s="55"/>
    </row>
    <row r="495" spans="1:42" ht="40" customHeight="1" x14ac:dyDescent="0.2">
      <c r="A495" s="968"/>
      <c r="B495" s="970"/>
      <c r="C495" s="933"/>
      <c r="D495" s="906"/>
      <c r="E495" s="903"/>
      <c r="F495" s="906"/>
      <c r="G495" s="909"/>
      <c r="H495" s="912"/>
      <c r="I495" s="915"/>
      <c r="J495" s="915"/>
      <c r="K495" s="918"/>
      <c r="L495" s="665" t="s">
        <v>1080</v>
      </c>
      <c r="M495" s="667">
        <v>0.1</v>
      </c>
      <c r="N495" s="53" t="s">
        <v>43</v>
      </c>
      <c r="O495" s="123">
        <v>0</v>
      </c>
      <c r="P495" s="124">
        <v>0.3</v>
      </c>
      <c r="Q495" s="124">
        <v>0.7</v>
      </c>
      <c r="R495" s="179">
        <v>1</v>
      </c>
      <c r="S495" s="192">
        <f t="shared" ref="S495" si="2014">SUM(O495:O495)*M495</f>
        <v>0</v>
      </c>
      <c r="T495" s="193">
        <f t="shared" ref="T495" si="2015">SUM(P495:P495)*M495</f>
        <v>0.03</v>
      </c>
      <c r="U495" s="193">
        <f t="shared" ref="U495" si="2016">SUM(Q495:Q495)*M495</f>
        <v>6.9999999999999993E-2</v>
      </c>
      <c r="V495" s="201">
        <f t="shared" ref="V495" si="2017">SUM(R495:R495)*M495</f>
        <v>0.1</v>
      </c>
      <c r="W495" s="205">
        <f t="shared" si="1774"/>
        <v>0.1</v>
      </c>
      <c r="X495" s="245"/>
      <c r="Y495" s="248"/>
      <c r="Z495" s="248"/>
      <c r="AA495" s="248"/>
      <c r="AB495" s="251"/>
      <c r="AC495" s="784"/>
      <c r="AD495" s="961"/>
      <c r="AE495" s="255" t="str">
        <f t="shared" si="1959"/>
        <v>EQUILIBRADA</v>
      </c>
      <c r="AF495" s="264"/>
      <c r="AG495" s="264"/>
      <c r="AH495" s="264"/>
      <c r="AI495" s="964"/>
      <c r="AJ495" s="10"/>
      <c r="AK495" s="59"/>
      <c r="AL495" s="59"/>
      <c r="AM495" s="59"/>
      <c r="AN495" s="59"/>
      <c r="AO495" s="11"/>
      <c r="AP495" s="55"/>
    </row>
    <row r="496" spans="1:42" ht="40" customHeight="1" thickBot="1" x14ac:dyDescent="0.25">
      <c r="A496" s="968"/>
      <c r="B496" s="970"/>
      <c r="C496" s="933"/>
      <c r="D496" s="906"/>
      <c r="E496" s="903"/>
      <c r="F496" s="906"/>
      <c r="G496" s="910"/>
      <c r="H496" s="913"/>
      <c r="I496" s="916"/>
      <c r="J496" s="916"/>
      <c r="K496" s="919"/>
      <c r="L496" s="930"/>
      <c r="M496" s="931"/>
      <c r="N496" s="51" t="s">
        <v>49</v>
      </c>
      <c r="O496" s="76">
        <v>0</v>
      </c>
      <c r="P496" s="76">
        <v>0</v>
      </c>
      <c r="Q496" s="76">
        <v>0</v>
      </c>
      <c r="R496" s="158">
        <v>0</v>
      </c>
      <c r="S496" s="195">
        <f t="shared" ref="S496" si="2018">SUM(O496:O496)*M495</f>
        <v>0</v>
      </c>
      <c r="T496" s="196">
        <f t="shared" ref="T496" si="2019">SUM(P496:P496)*M495</f>
        <v>0</v>
      </c>
      <c r="U496" s="196">
        <f t="shared" ref="U496" si="2020">SUM(Q496:Q496)*M495</f>
        <v>0</v>
      </c>
      <c r="V496" s="202">
        <f t="shared" ref="V496" si="2021">SUM(R496:R496)*M495</f>
        <v>0</v>
      </c>
      <c r="W496" s="206">
        <f t="shared" si="1774"/>
        <v>0</v>
      </c>
      <c r="X496" s="246"/>
      <c r="Y496" s="249"/>
      <c r="Z496" s="249"/>
      <c r="AA496" s="249"/>
      <c r="AB496" s="252"/>
      <c r="AC496" s="784"/>
      <c r="AD496" s="962"/>
      <c r="AE496" s="256"/>
      <c r="AF496" s="265"/>
      <c r="AG496" s="264"/>
      <c r="AH496" s="264"/>
      <c r="AI496" s="964"/>
      <c r="AJ496" s="10"/>
      <c r="AK496" s="59"/>
      <c r="AL496" s="59"/>
      <c r="AM496" s="59"/>
      <c r="AN496" s="59"/>
      <c r="AO496" s="11"/>
      <c r="AP496" s="55"/>
    </row>
    <row r="497" spans="1:42" ht="40" customHeight="1" x14ac:dyDescent="0.2">
      <c r="A497" s="968"/>
      <c r="B497" s="970"/>
      <c r="C497" s="933"/>
      <c r="D497" s="906"/>
      <c r="E497" s="903"/>
      <c r="F497" s="906"/>
      <c r="G497" s="908" t="s">
        <v>1054</v>
      </c>
      <c r="H497" s="911">
        <v>67</v>
      </c>
      <c r="I497" s="914" t="s">
        <v>560</v>
      </c>
      <c r="J497" s="914" t="s">
        <v>556</v>
      </c>
      <c r="K497" s="917">
        <v>0</v>
      </c>
      <c r="L497" s="920" t="s">
        <v>1055</v>
      </c>
      <c r="M497" s="669">
        <v>0.3</v>
      </c>
      <c r="N497" s="53" t="s">
        <v>43</v>
      </c>
      <c r="O497" s="120">
        <v>1</v>
      </c>
      <c r="P497" s="118">
        <v>1</v>
      </c>
      <c r="Q497" s="118">
        <v>1</v>
      </c>
      <c r="R497" s="168">
        <v>1</v>
      </c>
      <c r="S497" s="186">
        <f t="shared" ref="S497" si="2022">SUM(O497:O497)*M497</f>
        <v>0.3</v>
      </c>
      <c r="T497" s="187">
        <f t="shared" ref="T497" si="2023">SUM(P497:P497)*M497</f>
        <v>0.3</v>
      </c>
      <c r="U497" s="187">
        <f t="shared" ref="U497" si="2024">SUM(Q497:Q497)*M497</f>
        <v>0.3</v>
      </c>
      <c r="V497" s="199">
        <f t="shared" ref="V497" si="2025">SUM(R497:R497)*M497</f>
        <v>0.3</v>
      </c>
      <c r="W497" s="203">
        <f t="shared" ref="W497:W502" si="2026">MAX(S497:V497)</f>
        <v>0.3</v>
      </c>
      <c r="X497" s="244">
        <f>+S484+S486+S498+S500</f>
        <v>0</v>
      </c>
      <c r="Y497" s="247">
        <f>+T484+T486+T498+T500</f>
        <v>0</v>
      </c>
      <c r="Z497" s="247">
        <f>+U484+U486+U498+U500</f>
        <v>0</v>
      </c>
      <c r="AA497" s="247">
        <f>+V484+V486+V498+V500</f>
        <v>0</v>
      </c>
      <c r="AB497" s="250">
        <f>+W484+W486+W498+W500</f>
        <v>0</v>
      </c>
      <c r="AC497" s="784"/>
      <c r="AD497" s="960" t="s">
        <v>561</v>
      </c>
      <c r="AE497" s="255" t="str">
        <f t="shared" ref="AE497" si="2027">+IF(O498&gt;O497,"SUPERADA",IF(O498=O497,"EQUILIBRADA",IF(O498&lt;O497,"PARA MEJORAR")))</f>
        <v>PARA MEJORAR</v>
      </c>
      <c r="AF497" s="263" t="str">
        <f>IF(COUNTIF(AE497:AE502,"PARA MEJORAR")&gt;=1,"PARA MEJORAR","BIEN")</f>
        <v>PARA MEJORAR</v>
      </c>
      <c r="AG497" s="264"/>
      <c r="AH497" s="264"/>
      <c r="AI497" s="964"/>
      <c r="AJ497" s="10"/>
      <c r="AK497" s="59"/>
      <c r="AL497" s="59"/>
      <c r="AM497" s="59"/>
      <c r="AN497" s="59"/>
      <c r="AO497" s="11"/>
      <c r="AP497" s="55"/>
    </row>
    <row r="498" spans="1:42" ht="40" customHeight="1" thickBot="1" x14ac:dyDescent="0.25">
      <c r="A498" s="968"/>
      <c r="B498" s="970"/>
      <c r="C498" s="933"/>
      <c r="D498" s="906"/>
      <c r="E498" s="903"/>
      <c r="F498" s="906"/>
      <c r="G498" s="909"/>
      <c r="H498" s="912"/>
      <c r="I498" s="915"/>
      <c r="J498" s="915"/>
      <c r="K498" s="918"/>
      <c r="L498" s="666"/>
      <c r="M498" s="668"/>
      <c r="N498" s="51" t="s">
        <v>49</v>
      </c>
      <c r="O498" s="76">
        <v>0</v>
      </c>
      <c r="P498" s="76">
        <v>0</v>
      </c>
      <c r="Q498" s="76">
        <v>0</v>
      </c>
      <c r="R498" s="158">
        <v>0</v>
      </c>
      <c r="S498" s="189">
        <f t="shared" ref="S498" si="2028">SUM(O498:O498)*M497</f>
        <v>0</v>
      </c>
      <c r="T498" s="190">
        <f t="shared" ref="T498" si="2029">SUM(P498:P498)*M497</f>
        <v>0</v>
      </c>
      <c r="U498" s="190">
        <f t="shared" ref="U498" si="2030">SUM(Q498:Q498)*M497</f>
        <v>0</v>
      </c>
      <c r="V498" s="200">
        <f t="shared" ref="V498" si="2031">SUM(R498:R498)*M497</f>
        <v>0</v>
      </c>
      <c r="W498" s="204">
        <f t="shared" si="2026"/>
        <v>0</v>
      </c>
      <c r="X498" s="245"/>
      <c r="Y498" s="248"/>
      <c r="Z498" s="248"/>
      <c r="AA498" s="248"/>
      <c r="AB498" s="251"/>
      <c r="AC498" s="784"/>
      <c r="AD498" s="961"/>
      <c r="AE498" s="256"/>
      <c r="AF498" s="264"/>
      <c r="AG498" s="264"/>
      <c r="AH498" s="264"/>
      <c r="AI498" s="964"/>
      <c r="AJ498" s="10"/>
      <c r="AK498" s="59"/>
      <c r="AL498" s="59"/>
      <c r="AM498" s="59"/>
      <c r="AN498" s="59"/>
      <c r="AO498" s="11"/>
      <c r="AP498" s="55"/>
    </row>
    <row r="499" spans="1:42" ht="40" customHeight="1" x14ac:dyDescent="0.2">
      <c r="A499" s="968"/>
      <c r="B499" s="970"/>
      <c r="C499" s="933"/>
      <c r="D499" s="906"/>
      <c r="E499" s="903"/>
      <c r="F499" s="906"/>
      <c r="G499" s="909"/>
      <c r="H499" s="912"/>
      <c r="I499" s="915"/>
      <c r="J499" s="915"/>
      <c r="K499" s="918"/>
      <c r="L499" s="665" t="s">
        <v>1056</v>
      </c>
      <c r="M499" s="667">
        <v>0.4</v>
      </c>
      <c r="N499" s="53" t="s">
        <v>43</v>
      </c>
      <c r="O499" s="123">
        <v>0.5</v>
      </c>
      <c r="P499" s="124">
        <v>1</v>
      </c>
      <c r="Q499" s="124">
        <v>1</v>
      </c>
      <c r="R499" s="179">
        <v>1</v>
      </c>
      <c r="S499" s="192">
        <f t="shared" ref="S499" si="2032">SUM(O499:O499)*M499</f>
        <v>0.2</v>
      </c>
      <c r="T499" s="193">
        <f t="shared" ref="T499" si="2033">SUM(P499:P499)*M499</f>
        <v>0.4</v>
      </c>
      <c r="U499" s="193">
        <f t="shared" ref="U499" si="2034">SUM(Q499:Q499)*M499</f>
        <v>0.4</v>
      </c>
      <c r="V499" s="201">
        <f t="shared" ref="V499" si="2035">SUM(R499:R499)*M499</f>
        <v>0.4</v>
      </c>
      <c r="W499" s="205">
        <f t="shared" si="2026"/>
        <v>0.4</v>
      </c>
      <c r="X499" s="245"/>
      <c r="Y499" s="248"/>
      <c r="Z499" s="248"/>
      <c r="AA499" s="248"/>
      <c r="AB499" s="251"/>
      <c r="AC499" s="784"/>
      <c r="AD499" s="961"/>
      <c r="AE499" s="255" t="str">
        <f t="shared" ref="AE499" si="2036">+IF(O500&gt;O499,"SUPERADA",IF(O500=O499,"EQUILIBRADA",IF(O500&lt;O499,"PARA MEJORAR")))</f>
        <v>PARA MEJORAR</v>
      </c>
      <c r="AF499" s="264"/>
      <c r="AG499" s="264"/>
      <c r="AH499" s="264"/>
      <c r="AI499" s="964"/>
      <c r="AJ499" s="10"/>
      <c r="AK499" s="59"/>
      <c r="AL499" s="59"/>
      <c r="AM499" s="59"/>
      <c r="AN499" s="59"/>
      <c r="AO499" s="11"/>
      <c r="AP499" s="55"/>
    </row>
    <row r="500" spans="1:42" ht="40" customHeight="1" thickBot="1" x14ac:dyDescent="0.25">
      <c r="A500" s="968"/>
      <c r="B500" s="970"/>
      <c r="C500" s="933"/>
      <c r="D500" s="906"/>
      <c r="E500" s="903"/>
      <c r="F500" s="906"/>
      <c r="G500" s="909"/>
      <c r="H500" s="912"/>
      <c r="I500" s="915"/>
      <c r="J500" s="915"/>
      <c r="K500" s="918"/>
      <c r="L500" s="666"/>
      <c r="M500" s="668"/>
      <c r="N500" s="51" t="s">
        <v>49</v>
      </c>
      <c r="O500" s="76">
        <v>0</v>
      </c>
      <c r="P500" s="76">
        <v>0</v>
      </c>
      <c r="Q500" s="76">
        <v>0</v>
      </c>
      <c r="R500" s="158">
        <v>0</v>
      </c>
      <c r="S500" s="189">
        <f t="shared" ref="S500" si="2037">SUM(O500:O500)*M499</f>
        <v>0</v>
      </c>
      <c r="T500" s="190">
        <f t="shared" ref="T500" si="2038">SUM(P500:P500)*M499</f>
        <v>0</v>
      </c>
      <c r="U500" s="190">
        <f t="shared" ref="U500" si="2039">SUM(Q500:Q500)*M499</f>
        <v>0</v>
      </c>
      <c r="V500" s="200">
        <f t="shared" ref="V500" si="2040">SUM(R500:R500)*M499</f>
        <v>0</v>
      </c>
      <c r="W500" s="204">
        <f t="shared" si="2026"/>
        <v>0</v>
      </c>
      <c r="X500" s="245"/>
      <c r="Y500" s="248"/>
      <c r="Z500" s="248"/>
      <c r="AA500" s="248"/>
      <c r="AB500" s="251"/>
      <c r="AC500" s="784"/>
      <c r="AD500" s="961"/>
      <c r="AE500" s="256"/>
      <c r="AF500" s="264"/>
      <c r="AG500" s="264"/>
      <c r="AH500" s="264"/>
      <c r="AI500" s="964"/>
      <c r="AJ500" s="10"/>
      <c r="AK500" s="59"/>
      <c r="AL500" s="59"/>
      <c r="AM500" s="59"/>
      <c r="AN500" s="59"/>
      <c r="AO500" s="11"/>
      <c r="AP500" s="55"/>
    </row>
    <row r="501" spans="1:42" ht="40" customHeight="1" x14ac:dyDescent="0.2">
      <c r="A501" s="968"/>
      <c r="B501" s="970"/>
      <c r="C501" s="933"/>
      <c r="D501" s="906"/>
      <c r="E501" s="903"/>
      <c r="F501" s="906"/>
      <c r="G501" s="909"/>
      <c r="H501" s="912"/>
      <c r="I501" s="915"/>
      <c r="J501" s="915"/>
      <c r="K501" s="918"/>
      <c r="L501" s="665" t="s">
        <v>1057</v>
      </c>
      <c r="M501" s="667">
        <v>0.3</v>
      </c>
      <c r="N501" s="53" t="s">
        <v>43</v>
      </c>
      <c r="O501" s="123">
        <v>0</v>
      </c>
      <c r="P501" s="124">
        <v>0.3</v>
      </c>
      <c r="Q501" s="124">
        <v>0.7</v>
      </c>
      <c r="R501" s="179">
        <v>1</v>
      </c>
      <c r="S501" s="192">
        <f t="shared" ref="S501" si="2041">SUM(O501:O501)*M501</f>
        <v>0</v>
      </c>
      <c r="T501" s="193">
        <f t="shared" ref="T501" si="2042">SUM(P501:P501)*M501</f>
        <v>0.09</v>
      </c>
      <c r="U501" s="193">
        <f t="shared" ref="U501" si="2043">SUM(Q501:Q501)*M501</f>
        <v>0.21</v>
      </c>
      <c r="V501" s="201">
        <f t="shared" ref="V501" si="2044">SUM(R501:R501)*M501</f>
        <v>0.3</v>
      </c>
      <c r="W501" s="205">
        <f t="shared" si="2026"/>
        <v>0.3</v>
      </c>
      <c r="X501" s="245"/>
      <c r="Y501" s="248"/>
      <c r="Z501" s="248"/>
      <c r="AA501" s="248"/>
      <c r="AB501" s="251"/>
      <c r="AC501" s="784"/>
      <c r="AD501" s="961"/>
      <c r="AE501" s="255" t="str">
        <f t="shared" ref="AE501" si="2045">+IF(O502&gt;O501,"SUPERADA",IF(O502=O501,"EQUILIBRADA",IF(O502&lt;O501,"PARA MEJORAR")))</f>
        <v>EQUILIBRADA</v>
      </c>
      <c r="AF501" s="264"/>
      <c r="AG501" s="264"/>
      <c r="AH501" s="264"/>
      <c r="AI501" s="964"/>
      <c r="AJ501" s="10"/>
      <c r="AK501" s="59"/>
      <c r="AL501" s="59"/>
      <c r="AM501" s="59"/>
      <c r="AN501" s="59"/>
      <c r="AO501" s="11"/>
      <c r="AP501" s="55"/>
    </row>
    <row r="502" spans="1:42" ht="40" customHeight="1" thickBot="1" x14ac:dyDescent="0.25">
      <c r="A502" s="968"/>
      <c r="B502" s="970"/>
      <c r="C502" s="933"/>
      <c r="D502" s="906"/>
      <c r="E502" s="903"/>
      <c r="F502" s="906"/>
      <c r="G502" s="910"/>
      <c r="H502" s="913"/>
      <c r="I502" s="916"/>
      <c r="J502" s="916"/>
      <c r="K502" s="919"/>
      <c r="L502" s="930"/>
      <c r="M502" s="931"/>
      <c r="N502" s="51" t="s">
        <v>49</v>
      </c>
      <c r="O502" s="76">
        <v>0</v>
      </c>
      <c r="P502" s="76">
        <v>0</v>
      </c>
      <c r="Q502" s="76">
        <v>0</v>
      </c>
      <c r="R502" s="158">
        <v>0</v>
      </c>
      <c r="S502" s="195">
        <f t="shared" ref="S502" si="2046">SUM(O502:O502)*M501</f>
        <v>0</v>
      </c>
      <c r="T502" s="196">
        <f t="shared" ref="T502" si="2047">SUM(P502:P502)*M501</f>
        <v>0</v>
      </c>
      <c r="U502" s="196">
        <f t="shared" ref="U502" si="2048">SUM(Q502:Q502)*M501</f>
        <v>0</v>
      </c>
      <c r="V502" s="202">
        <f t="shared" ref="V502" si="2049">SUM(R502:R502)*M501</f>
        <v>0</v>
      </c>
      <c r="W502" s="206">
        <f t="shared" si="2026"/>
        <v>0</v>
      </c>
      <c r="X502" s="246"/>
      <c r="Y502" s="249"/>
      <c r="Z502" s="249"/>
      <c r="AA502" s="249"/>
      <c r="AB502" s="252"/>
      <c r="AC502" s="784"/>
      <c r="AD502" s="962"/>
      <c r="AE502" s="256"/>
      <c r="AF502" s="265"/>
      <c r="AG502" s="264"/>
      <c r="AH502" s="264"/>
      <c r="AI502" s="964"/>
      <c r="AJ502" s="10"/>
      <c r="AK502" s="59"/>
      <c r="AL502" s="59"/>
      <c r="AM502" s="59"/>
      <c r="AN502" s="59"/>
      <c r="AO502" s="11"/>
      <c r="AP502" s="55"/>
    </row>
    <row r="503" spans="1:42" ht="40" customHeight="1" x14ac:dyDescent="0.2">
      <c r="A503" s="968"/>
      <c r="B503" s="970"/>
      <c r="C503" s="933"/>
      <c r="D503" s="906"/>
      <c r="E503" s="903"/>
      <c r="F503" s="906"/>
      <c r="G503" s="908" t="s">
        <v>1058</v>
      </c>
      <c r="H503" s="911">
        <v>68</v>
      </c>
      <c r="I503" s="914" t="s">
        <v>1059</v>
      </c>
      <c r="J503" s="914" t="s">
        <v>1060</v>
      </c>
      <c r="K503" s="917">
        <v>0</v>
      </c>
      <c r="L503" s="920" t="s">
        <v>1061</v>
      </c>
      <c r="M503" s="669">
        <v>0.2</v>
      </c>
      <c r="N503" s="53" t="s">
        <v>43</v>
      </c>
      <c r="O503" s="120">
        <v>0.5</v>
      </c>
      <c r="P503" s="118">
        <v>1</v>
      </c>
      <c r="Q503" s="118">
        <v>1</v>
      </c>
      <c r="R503" s="168">
        <v>1</v>
      </c>
      <c r="S503" s="186">
        <f t="shared" ref="S503" si="2050">SUM(O503:O503)*M503</f>
        <v>0.1</v>
      </c>
      <c r="T503" s="187">
        <f t="shared" ref="T503" si="2051">SUM(P503:P503)*M503</f>
        <v>0.2</v>
      </c>
      <c r="U503" s="187">
        <f t="shared" ref="U503" si="2052">SUM(Q503:Q503)*M503</f>
        <v>0.2</v>
      </c>
      <c r="V503" s="199">
        <f t="shared" ref="V503" si="2053">SUM(R503:R503)*M503</f>
        <v>0.2</v>
      </c>
      <c r="W503" s="203">
        <f t="shared" si="1774"/>
        <v>0.2</v>
      </c>
      <c r="X503" s="244">
        <f>+S492+S496+S504+S506</f>
        <v>0</v>
      </c>
      <c r="Y503" s="247">
        <f>+T492+T496+T504+T506</f>
        <v>0</v>
      </c>
      <c r="Z503" s="247">
        <f>+U492+U496+U504+U506</f>
        <v>0</v>
      </c>
      <c r="AA503" s="247">
        <f>+V492+V496+V504+V506</f>
        <v>0</v>
      </c>
      <c r="AB503" s="250">
        <f>+W492+W496+W504+W506</f>
        <v>0</v>
      </c>
      <c r="AC503" s="784"/>
      <c r="AD503" s="960" t="s">
        <v>561</v>
      </c>
      <c r="AE503" s="255" t="str">
        <f t="shared" si="1959"/>
        <v>PARA MEJORAR</v>
      </c>
      <c r="AF503" s="263" t="str">
        <f>IF(COUNTIF(AE503:AE512,"PARA MEJORAR")&gt;=1,"PARA MEJORAR","BIEN")</f>
        <v>PARA MEJORAR</v>
      </c>
      <c r="AG503" s="264"/>
      <c r="AH503" s="264"/>
      <c r="AI503" s="964"/>
      <c r="AJ503" s="10"/>
      <c r="AK503" s="59"/>
      <c r="AL503" s="59"/>
      <c r="AM503" s="59"/>
      <c r="AN503" s="59"/>
      <c r="AO503" s="11"/>
      <c r="AP503" s="55"/>
    </row>
    <row r="504" spans="1:42" ht="40" customHeight="1" thickBot="1" x14ac:dyDescent="0.25">
      <c r="A504" s="968"/>
      <c r="B504" s="970"/>
      <c r="C504" s="933"/>
      <c r="D504" s="906"/>
      <c r="E504" s="903"/>
      <c r="F504" s="906"/>
      <c r="G504" s="909"/>
      <c r="H504" s="912"/>
      <c r="I504" s="915"/>
      <c r="J504" s="915"/>
      <c r="K504" s="918"/>
      <c r="L504" s="666"/>
      <c r="M504" s="668"/>
      <c r="N504" s="51" t="s">
        <v>49</v>
      </c>
      <c r="O504" s="76">
        <v>0</v>
      </c>
      <c r="P504" s="76">
        <v>0</v>
      </c>
      <c r="Q504" s="76">
        <v>0</v>
      </c>
      <c r="R504" s="158">
        <v>0</v>
      </c>
      <c r="S504" s="189">
        <f t="shared" ref="S504" si="2054">SUM(O504:O504)*M503</f>
        <v>0</v>
      </c>
      <c r="T504" s="190">
        <f t="shared" ref="T504" si="2055">SUM(P504:P504)*M503</f>
        <v>0</v>
      </c>
      <c r="U504" s="190">
        <f t="shared" ref="U504" si="2056">SUM(Q504:Q504)*M503</f>
        <v>0</v>
      </c>
      <c r="V504" s="200">
        <f t="shared" ref="V504" si="2057">SUM(R504:R504)*M503</f>
        <v>0</v>
      </c>
      <c r="W504" s="204">
        <f t="shared" si="1774"/>
        <v>0</v>
      </c>
      <c r="X504" s="245"/>
      <c r="Y504" s="248"/>
      <c r="Z504" s="248"/>
      <c r="AA504" s="248"/>
      <c r="AB504" s="251"/>
      <c r="AC504" s="784"/>
      <c r="AD504" s="961"/>
      <c r="AE504" s="256"/>
      <c r="AF504" s="264"/>
      <c r="AG504" s="264"/>
      <c r="AH504" s="264"/>
      <c r="AI504" s="964"/>
      <c r="AJ504" s="10"/>
      <c r="AK504" s="59"/>
      <c r="AL504" s="59"/>
      <c r="AM504" s="59"/>
      <c r="AN504" s="59"/>
      <c r="AO504" s="11"/>
      <c r="AP504" s="55"/>
    </row>
    <row r="505" spans="1:42" ht="40" customHeight="1" x14ac:dyDescent="0.2">
      <c r="A505" s="968"/>
      <c r="B505" s="970"/>
      <c r="C505" s="933"/>
      <c r="D505" s="906"/>
      <c r="E505" s="903"/>
      <c r="F505" s="906"/>
      <c r="G505" s="909"/>
      <c r="H505" s="912"/>
      <c r="I505" s="915"/>
      <c r="J505" s="915"/>
      <c r="K505" s="918"/>
      <c r="L505" s="665" t="s">
        <v>1062</v>
      </c>
      <c r="M505" s="667">
        <v>0.2</v>
      </c>
      <c r="N505" s="53" t="s">
        <v>43</v>
      </c>
      <c r="O505" s="123">
        <v>0</v>
      </c>
      <c r="P505" s="124">
        <v>0.75</v>
      </c>
      <c r="Q505" s="124">
        <v>1</v>
      </c>
      <c r="R505" s="179">
        <v>1</v>
      </c>
      <c r="S505" s="192">
        <f t="shared" ref="S505" si="2058">SUM(O505:O505)*M505</f>
        <v>0</v>
      </c>
      <c r="T505" s="193">
        <f t="shared" ref="T505" si="2059">SUM(P505:P505)*M505</f>
        <v>0.15000000000000002</v>
      </c>
      <c r="U505" s="193">
        <f t="shared" ref="U505" si="2060">SUM(Q505:Q505)*M505</f>
        <v>0.2</v>
      </c>
      <c r="V505" s="201">
        <f t="shared" ref="V505" si="2061">SUM(R505:R505)*M505</f>
        <v>0.2</v>
      </c>
      <c r="W505" s="205">
        <f t="shared" si="1774"/>
        <v>0.2</v>
      </c>
      <c r="X505" s="245"/>
      <c r="Y505" s="248"/>
      <c r="Z505" s="248"/>
      <c r="AA505" s="248"/>
      <c r="AB505" s="251"/>
      <c r="AC505" s="784"/>
      <c r="AD505" s="961"/>
      <c r="AE505" s="255" t="str">
        <f t="shared" si="1959"/>
        <v>EQUILIBRADA</v>
      </c>
      <c r="AF505" s="264"/>
      <c r="AG505" s="264"/>
      <c r="AH505" s="264"/>
      <c r="AI505" s="964"/>
      <c r="AJ505" s="10"/>
      <c r="AK505" s="59"/>
      <c r="AL505" s="59"/>
      <c r="AM505" s="59"/>
      <c r="AN505" s="59"/>
      <c r="AO505" s="11"/>
      <c r="AP505" s="55"/>
    </row>
    <row r="506" spans="1:42" ht="40" customHeight="1" thickBot="1" x14ac:dyDescent="0.25">
      <c r="A506" s="968"/>
      <c r="B506" s="970"/>
      <c r="C506" s="933"/>
      <c r="D506" s="906"/>
      <c r="E506" s="903"/>
      <c r="F506" s="906"/>
      <c r="G506" s="909"/>
      <c r="H506" s="912"/>
      <c r="I506" s="915"/>
      <c r="J506" s="915"/>
      <c r="K506" s="918"/>
      <c r="L506" s="666"/>
      <c r="M506" s="668"/>
      <c r="N506" s="51" t="s">
        <v>49</v>
      </c>
      <c r="O506" s="76">
        <v>0</v>
      </c>
      <c r="P506" s="76">
        <v>0</v>
      </c>
      <c r="Q506" s="76">
        <v>0</v>
      </c>
      <c r="R506" s="158">
        <v>0</v>
      </c>
      <c r="S506" s="189">
        <f t="shared" ref="S506" si="2062">SUM(O506:O506)*M505</f>
        <v>0</v>
      </c>
      <c r="T506" s="190">
        <f t="shared" ref="T506" si="2063">SUM(P506:P506)*M505</f>
        <v>0</v>
      </c>
      <c r="U506" s="190">
        <f t="shared" ref="U506" si="2064">SUM(Q506:Q506)*M505</f>
        <v>0</v>
      </c>
      <c r="V506" s="200">
        <f t="shared" ref="V506" si="2065">SUM(R506:R506)*M505</f>
        <v>0</v>
      </c>
      <c r="W506" s="204">
        <f t="shared" si="1774"/>
        <v>0</v>
      </c>
      <c r="X506" s="245"/>
      <c r="Y506" s="248"/>
      <c r="Z506" s="248"/>
      <c r="AA506" s="248"/>
      <c r="AB506" s="251"/>
      <c r="AC506" s="784"/>
      <c r="AD506" s="961"/>
      <c r="AE506" s="256"/>
      <c r="AF506" s="264"/>
      <c r="AG506" s="264"/>
      <c r="AH506" s="264"/>
      <c r="AI506" s="964"/>
      <c r="AJ506" s="10"/>
      <c r="AK506" s="59"/>
      <c r="AL506" s="59"/>
      <c r="AM506" s="59"/>
      <c r="AN506" s="59"/>
      <c r="AO506" s="11"/>
      <c r="AP506" s="55"/>
    </row>
    <row r="507" spans="1:42" ht="40" customHeight="1" x14ac:dyDescent="0.2">
      <c r="A507" s="968"/>
      <c r="B507" s="970"/>
      <c r="C507" s="933"/>
      <c r="D507" s="906"/>
      <c r="E507" s="903"/>
      <c r="F507" s="906"/>
      <c r="G507" s="909"/>
      <c r="H507" s="912"/>
      <c r="I507" s="915"/>
      <c r="J507" s="915"/>
      <c r="K507" s="918"/>
      <c r="L507" s="665" t="s">
        <v>1063</v>
      </c>
      <c r="M507" s="667">
        <v>0.2</v>
      </c>
      <c r="N507" s="53" t="s">
        <v>43</v>
      </c>
      <c r="O507" s="123">
        <v>0</v>
      </c>
      <c r="P507" s="124">
        <v>0</v>
      </c>
      <c r="Q507" s="124">
        <v>0.75</v>
      </c>
      <c r="R507" s="179">
        <v>1</v>
      </c>
      <c r="S507" s="192">
        <f t="shared" ref="S507" si="2066">SUM(O507:O507)*M507</f>
        <v>0</v>
      </c>
      <c r="T507" s="193">
        <f t="shared" ref="T507" si="2067">SUM(P507:P507)*M507</f>
        <v>0</v>
      </c>
      <c r="U507" s="193">
        <f t="shared" ref="U507" si="2068">SUM(Q507:Q507)*M507</f>
        <v>0.15000000000000002</v>
      </c>
      <c r="V507" s="201">
        <f t="shared" ref="V507" si="2069">SUM(R507:R507)*M507</f>
        <v>0.2</v>
      </c>
      <c r="W507" s="205">
        <f t="shared" ref="W507:W572" si="2070">MAX(S507:V507)</f>
        <v>0.2</v>
      </c>
      <c r="X507" s="245"/>
      <c r="Y507" s="248"/>
      <c r="Z507" s="248"/>
      <c r="AA507" s="248"/>
      <c r="AB507" s="251"/>
      <c r="AC507" s="784"/>
      <c r="AD507" s="961"/>
      <c r="AE507" s="255" t="str">
        <f t="shared" si="1959"/>
        <v>EQUILIBRADA</v>
      </c>
      <c r="AF507" s="264"/>
      <c r="AG507" s="264"/>
      <c r="AH507" s="264"/>
      <c r="AI507" s="964"/>
      <c r="AJ507" s="10"/>
      <c r="AK507" s="59"/>
      <c r="AL507" s="59"/>
      <c r="AM507" s="59"/>
      <c r="AN507" s="59"/>
      <c r="AO507" s="11"/>
      <c r="AP507" s="55"/>
    </row>
    <row r="508" spans="1:42" ht="40" customHeight="1" thickBot="1" x14ac:dyDescent="0.25">
      <c r="A508" s="968"/>
      <c r="B508" s="970"/>
      <c r="C508" s="933"/>
      <c r="D508" s="906"/>
      <c r="E508" s="903"/>
      <c r="F508" s="906"/>
      <c r="G508" s="909"/>
      <c r="H508" s="912"/>
      <c r="I508" s="915"/>
      <c r="J508" s="915"/>
      <c r="K508" s="918"/>
      <c r="L508" s="666"/>
      <c r="M508" s="668"/>
      <c r="N508" s="51" t="s">
        <v>49</v>
      </c>
      <c r="O508" s="76">
        <v>0</v>
      </c>
      <c r="P508" s="76">
        <v>0</v>
      </c>
      <c r="Q508" s="76">
        <v>0</v>
      </c>
      <c r="R508" s="158">
        <v>0</v>
      </c>
      <c r="S508" s="189">
        <f t="shared" ref="S508" si="2071">SUM(O508:O508)*M507</f>
        <v>0</v>
      </c>
      <c r="T508" s="190">
        <f t="shared" ref="T508" si="2072">SUM(P508:P508)*M507</f>
        <v>0</v>
      </c>
      <c r="U508" s="190">
        <f t="shared" ref="U508" si="2073">SUM(Q508:Q508)*M507</f>
        <v>0</v>
      </c>
      <c r="V508" s="200">
        <f t="shared" ref="V508" si="2074">SUM(R508:R508)*M507</f>
        <v>0</v>
      </c>
      <c r="W508" s="204">
        <f t="shared" si="2070"/>
        <v>0</v>
      </c>
      <c r="X508" s="245"/>
      <c r="Y508" s="248"/>
      <c r="Z508" s="248"/>
      <c r="AA508" s="248"/>
      <c r="AB508" s="251"/>
      <c r="AC508" s="784"/>
      <c r="AD508" s="961"/>
      <c r="AE508" s="256"/>
      <c r="AF508" s="264"/>
      <c r="AG508" s="264"/>
      <c r="AH508" s="264"/>
      <c r="AI508" s="964"/>
      <c r="AJ508" s="10"/>
      <c r="AK508" s="59"/>
      <c r="AL508" s="59"/>
      <c r="AM508" s="59"/>
      <c r="AN508" s="59"/>
      <c r="AO508" s="11"/>
      <c r="AP508" s="55"/>
    </row>
    <row r="509" spans="1:42" ht="40" customHeight="1" x14ac:dyDescent="0.2">
      <c r="A509" s="968"/>
      <c r="B509" s="970"/>
      <c r="C509" s="933"/>
      <c r="D509" s="906"/>
      <c r="E509" s="903"/>
      <c r="F509" s="906"/>
      <c r="G509" s="909"/>
      <c r="H509" s="912"/>
      <c r="I509" s="915"/>
      <c r="J509" s="915"/>
      <c r="K509" s="918"/>
      <c r="L509" s="665" t="s">
        <v>1064</v>
      </c>
      <c r="M509" s="667">
        <v>0.2</v>
      </c>
      <c r="N509" s="53" t="s">
        <v>43</v>
      </c>
      <c r="O509" s="123">
        <v>0</v>
      </c>
      <c r="P509" s="124">
        <v>0</v>
      </c>
      <c r="Q509" s="124">
        <v>0.5</v>
      </c>
      <c r="R509" s="179">
        <v>1</v>
      </c>
      <c r="S509" s="192">
        <f t="shared" ref="S509" si="2075">SUM(O509:O509)*M509</f>
        <v>0</v>
      </c>
      <c r="T509" s="193">
        <f t="shared" ref="T509" si="2076">SUM(P509:P509)*M509</f>
        <v>0</v>
      </c>
      <c r="U509" s="193">
        <f t="shared" ref="U509" si="2077">SUM(Q509:Q509)*M509</f>
        <v>0.1</v>
      </c>
      <c r="V509" s="201">
        <f t="shared" ref="V509" si="2078">SUM(R509:R509)*M509</f>
        <v>0.2</v>
      </c>
      <c r="W509" s="205">
        <f t="shared" ref="W509:W510" si="2079">MAX(S509:V509)</f>
        <v>0.2</v>
      </c>
      <c r="X509" s="245"/>
      <c r="Y509" s="248"/>
      <c r="Z509" s="248"/>
      <c r="AA509" s="248"/>
      <c r="AB509" s="251"/>
      <c r="AC509" s="784"/>
      <c r="AD509" s="961"/>
      <c r="AE509" s="255" t="str">
        <f t="shared" ref="AE509" si="2080">+IF(O510&gt;O509,"SUPERADA",IF(O510=O509,"EQUILIBRADA",IF(O510&lt;O509,"PARA MEJORAR")))</f>
        <v>EQUILIBRADA</v>
      </c>
      <c r="AF509" s="264"/>
      <c r="AG509" s="264"/>
      <c r="AH509" s="264"/>
      <c r="AI509" s="964"/>
      <c r="AJ509" s="10"/>
      <c r="AK509" s="59"/>
      <c r="AL509" s="59"/>
      <c r="AM509" s="59"/>
      <c r="AN509" s="59"/>
      <c r="AO509" s="11"/>
      <c r="AP509" s="55"/>
    </row>
    <row r="510" spans="1:42" ht="40" customHeight="1" thickBot="1" x14ac:dyDescent="0.25">
      <c r="A510" s="968"/>
      <c r="B510" s="970"/>
      <c r="C510" s="933"/>
      <c r="D510" s="906"/>
      <c r="E510" s="903"/>
      <c r="F510" s="906"/>
      <c r="G510" s="909"/>
      <c r="H510" s="912"/>
      <c r="I510" s="915"/>
      <c r="J510" s="915"/>
      <c r="K510" s="918"/>
      <c r="L510" s="666"/>
      <c r="M510" s="668"/>
      <c r="N510" s="51" t="s">
        <v>49</v>
      </c>
      <c r="O510" s="76">
        <v>0</v>
      </c>
      <c r="P510" s="76">
        <v>0</v>
      </c>
      <c r="Q510" s="76">
        <v>0</v>
      </c>
      <c r="R510" s="158">
        <v>0</v>
      </c>
      <c r="S510" s="189">
        <f t="shared" ref="S510" si="2081">SUM(O510:O510)*M509</f>
        <v>0</v>
      </c>
      <c r="T510" s="190">
        <f t="shared" ref="T510" si="2082">SUM(P510:P510)*M509</f>
        <v>0</v>
      </c>
      <c r="U510" s="190">
        <f t="shared" ref="U510" si="2083">SUM(Q510:Q510)*M509</f>
        <v>0</v>
      </c>
      <c r="V510" s="200">
        <f t="shared" ref="V510" si="2084">SUM(R510:R510)*M509</f>
        <v>0</v>
      </c>
      <c r="W510" s="204">
        <f t="shared" si="2079"/>
        <v>0</v>
      </c>
      <c r="X510" s="245"/>
      <c r="Y510" s="248"/>
      <c r="Z510" s="248"/>
      <c r="AA510" s="248"/>
      <c r="AB510" s="251"/>
      <c r="AC510" s="784"/>
      <c r="AD510" s="961"/>
      <c r="AE510" s="256"/>
      <c r="AF510" s="264"/>
      <c r="AG510" s="264"/>
      <c r="AH510" s="264"/>
      <c r="AI510" s="964"/>
      <c r="AJ510" s="10"/>
      <c r="AK510" s="59"/>
      <c r="AL510" s="59"/>
      <c r="AM510" s="59"/>
      <c r="AN510" s="59"/>
      <c r="AO510" s="11"/>
      <c r="AP510" s="55"/>
    </row>
    <row r="511" spans="1:42" ht="40" customHeight="1" x14ac:dyDescent="0.2">
      <c r="A511" s="968"/>
      <c r="B511" s="970"/>
      <c r="C511" s="933"/>
      <c r="D511" s="906"/>
      <c r="E511" s="903"/>
      <c r="F511" s="906"/>
      <c r="G511" s="909"/>
      <c r="H511" s="912"/>
      <c r="I511" s="915"/>
      <c r="J511" s="915"/>
      <c r="K511" s="918"/>
      <c r="L511" s="665" t="s">
        <v>1065</v>
      </c>
      <c r="M511" s="667">
        <v>0.2</v>
      </c>
      <c r="N511" s="53" t="s">
        <v>43</v>
      </c>
      <c r="O511" s="123">
        <v>0</v>
      </c>
      <c r="P511" s="124">
        <v>0</v>
      </c>
      <c r="Q511" s="124">
        <v>0</v>
      </c>
      <c r="R511" s="179">
        <v>1</v>
      </c>
      <c r="S511" s="192">
        <f t="shared" ref="S511" si="2085">SUM(O511:O511)*M511</f>
        <v>0</v>
      </c>
      <c r="T511" s="193">
        <f t="shared" ref="T511" si="2086">SUM(P511:P511)*M511</f>
        <v>0</v>
      </c>
      <c r="U511" s="193">
        <f t="shared" ref="U511" si="2087">SUM(Q511:Q511)*M511</f>
        <v>0</v>
      </c>
      <c r="V511" s="201">
        <f t="shared" ref="V511" si="2088">SUM(R511:R511)*M511</f>
        <v>0.2</v>
      </c>
      <c r="W511" s="205">
        <f t="shared" si="2070"/>
        <v>0.2</v>
      </c>
      <c r="X511" s="245"/>
      <c r="Y511" s="248"/>
      <c r="Z511" s="248"/>
      <c r="AA511" s="248"/>
      <c r="AB511" s="251"/>
      <c r="AC511" s="784"/>
      <c r="AD511" s="961"/>
      <c r="AE511" s="255" t="str">
        <f t="shared" si="1959"/>
        <v>EQUILIBRADA</v>
      </c>
      <c r="AF511" s="264"/>
      <c r="AG511" s="264"/>
      <c r="AH511" s="264"/>
      <c r="AI511" s="964"/>
      <c r="AJ511" s="10"/>
      <c r="AK511" s="59"/>
      <c r="AL511" s="59"/>
      <c r="AM511" s="59"/>
      <c r="AN511" s="59"/>
      <c r="AO511" s="11"/>
      <c r="AP511" s="55"/>
    </row>
    <row r="512" spans="1:42" ht="40" customHeight="1" thickBot="1" x14ac:dyDescent="0.25">
      <c r="A512" s="968"/>
      <c r="B512" s="970"/>
      <c r="C512" s="933"/>
      <c r="D512" s="906"/>
      <c r="E512" s="904"/>
      <c r="F512" s="907"/>
      <c r="G512" s="910"/>
      <c r="H512" s="913"/>
      <c r="I512" s="916"/>
      <c r="J512" s="916"/>
      <c r="K512" s="919"/>
      <c r="L512" s="930"/>
      <c r="M512" s="931"/>
      <c r="N512" s="51" t="s">
        <v>49</v>
      </c>
      <c r="O512" s="76">
        <v>0</v>
      </c>
      <c r="P512" s="76">
        <v>0</v>
      </c>
      <c r="Q512" s="76">
        <v>0</v>
      </c>
      <c r="R512" s="158">
        <v>0</v>
      </c>
      <c r="S512" s="195">
        <f t="shared" ref="S512" si="2089">SUM(O512:O512)*M511</f>
        <v>0</v>
      </c>
      <c r="T512" s="196">
        <f t="shared" ref="T512" si="2090">SUM(P512:P512)*M511</f>
        <v>0</v>
      </c>
      <c r="U512" s="196">
        <f t="shared" ref="U512" si="2091">SUM(Q512:Q512)*M511</f>
        <v>0</v>
      </c>
      <c r="V512" s="202">
        <f t="shared" ref="V512" si="2092">SUM(R512:R512)*M511</f>
        <v>0</v>
      </c>
      <c r="W512" s="206">
        <f t="shared" si="2070"/>
        <v>0</v>
      </c>
      <c r="X512" s="246"/>
      <c r="Y512" s="249"/>
      <c r="Z512" s="249"/>
      <c r="AA512" s="249"/>
      <c r="AB512" s="252"/>
      <c r="AC512" s="784"/>
      <c r="AD512" s="962"/>
      <c r="AE512" s="256"/>
      <c r="AF512" s="265"/>
      <c r="AG512" s="264"/>
      <c r="AH512" s="264"/>
      <c r="AI512" s="964"/>
      <c r="AJ512" s="10"/>
      <c r="AK512" s="59"/>
      <c r="AL512" s="59"/>
      <c r="AM512" s="59"/>
      <c r="AN512" s="59"/>
      <c r="AO512" s="11"/>
      <c r="AP512" s="55"/>
    </row>
    <row r="513" spans="1:42" ht="40" customHeight="1" x14ac:dyDescent="0.2">
      <c r="A513" s="968"/>
      <c r="B513" s="970"/>
      <c r="C513" s="556"/>
      <c r="D513" s="558"/>
      <c r="E513" s="560"/>
      <c r="F513" s="562"/>
      <c r="G513" s="564" t="s">
        <v>150</v>
      </c>
      <c r="H513" s="566">
        <v>69</v>
      </c>
      <c r="I513" s="568" t="s">
        <v>151</v>
      </c>
      <c r="J513" s="545" t="s">
        <v>152</v>
      </c>
      <c r="K513" s="547">
        <v>0</v>
      </c>
      <c r="L513" s="549" t="s">
        <v>153</v>
      </c>
      <c r="M513" s="551">
        <v>1</v>
      </c>
      <c r="N513" s="53" t="s">
        <v>43</v>
      </c>
      <c r="O513" s="120">
        <v>0</v>
      </c>
      <c r="P513" s="118">
        <v>0</v>
      </c>
      <c r="Q513" s="119">
        <v>0.3</v>
      </c>
      <c r="R513" s="168">
        <v>1</v>
      </c>
      <c r="S513" s="186">
        <f t="shared" ref="S513" si="2093">SUM(O513:O513)*M513</f>
        <v>0</v>
      </c>
      <c r="T513" s="187">
        <f t="shared" ref="T513" si="2094">SUM(P513:P513)*M513</f>
        <v>0</v>
      </c>
      <c r="U513" s="187">
        <f t="shared" ref="U513" si="2095">SUM(Q513:Q513)*M513</f>
        <v>0.3</v>
      </c>
      <c r="V513" s="199">
        <f t="shared" ref="V513" si="2096">SUM(R513:R513)*M513</f>
        <v>1</v>
      </c>
      <c r="W513" s="203">
        <f t="shared" si="2070"/>
        <v>1</v>
      </c>
      <c r="X513" s="319">
        <f>+S508</f>
        <v>0</v>
      </c>
      <c r="Y513" s="322">
        <f>+T508</f>
        <v>0</v>
      </c>
      <c r="Z513" s="322">
        <f>+U508</f>
        <v>0</v>
      </c>
      <c r="AA513" s="322">
        <f>+V508</f>
        <v>0</v>
      </c>
      <c r="AB513" s="325">
        <f>+W508</f>
        <v>0</v>
      </c>
      <c r="AC513" s="784"/>
      <c r="AD513" s="543" t="s">
        <v>154</v>
      </c>
      <c r="AE513" s="255" t="str">
        <f t="shared" si="1959"/>
        <v>EQUILIBRADA</v>
      </c>
      <c r="AF513" s="263" t="str">
        <f>IF(COUNTIF(AE513:AE514,"PARA MEJORAR")&gt;=1,"PARA MEJORAR","BIEN")</f>
        <v>BIEN</v>
      </c>
      <c r="AG513" s="263" t="str">
        <f>IF(COUNTIF(AF513:AF514,"PARA MEJORAR")&gt;=1,"PARA MEJORAR","BIEN")</f>
        <v>BIEN</v>
      </c>
      <c r="AH513" s="264"/>
      <c r="AI513" s="964"/>
      <c r="AJ513" s="15"/>
      <c r="AK513" s="16"/>
      <c r="AL513" s="16"/>
      <c r="AM513" s="16"/>
      <c r="AN513" s="16"/>
      <c r="AO513" s="17"/>
      <c r="AP513" s="55"/>
    </row>
    <row r="514" spans="1:42" ht="40" customHeight="1" thickBot="1" x14ac:dyDescent="0.25">
      <c r="A514" s="968"/>
      <c r="B514" s="970"/>
      <c r="C514" s="557"/>
      <c r="D514" s="559"/>
      <c r="E514" s="561"/>
      <c r="F514" s="563"/>
      <c r="G514" s="565"/>
      <c r="H514" s="567"/>
      <c r="I514" s="569"/>
      <c r="J514" s="546"/>
      <c r="K514" s="548"/>
      <c r="L514" s="550"/>
      <c r="M514" s="552"/>
      <c r="N514" s="51" t="s">
        <v>49</v>
      </c>
      <c r="O514" s="93">
        <v>0</v>
      </c>
      <c r="P514" s="91">
        <v>0</v>
      </c>
      <c r="Q514" s="83">
        <v>0</v>
      </c>
      <c r="R514" s="169">
        <v>0</v>
      </c>
      <c r="S514" s="195">
        <f t="shared" ref="S514" si="2097">SUM(O514:O514)*M513</f>
        <v>0</v>
      </c>
      <c r="T514" s="196">
        <f t="shared" ref="T514" si="2098">SUM(P514:P514)*M513</f>
        <v>0</v>
      </c>
      <c r="U514" s="196">
        <f t="shared" ref="U514" si="2099">SUM(Q514:Q514)*M513</f>
        <v>0</v>
      </c>
      <c r="V514" s="202">
        <f t="shared" ref="V514" si="2100">SUM(R514:R514)*M513</f>
        <v>0</v>
      </c>
      <c r="W514" s="206">
        <f t="shared" si="2070"/>
        <v>0</v>
      </c>
      <c r="X514" s="321"/>
      <c r="Y514" s="324"/>
      <c r="Z514" s="324"/>
      <c r="AA514" s="324"/>
      <c r="AB514" s="327"/>
      <c r="AC514" s="784"/>
      <c r="AD514" s="544"/>
      <c r="AE514" s="256"/>
      <c r="AF514" s="264"/>
      <c r="AG514" s="265"/>
      <c r="AH514" s="264"/>
      <c r="AI514" s="964"/>
      <c r="AJ514" s="10"/>
      <c r="AK514" s="59"/>
      <c r="AL514" s="59"/>
      <c r="AM514" s="59"/>
      <c r="AN514" s="59"/>
      <c r="AO514" s="11"/>
      <c r="AP514" s="55"/>
    </row>
    <row r="515" spans="1:42" ht="40" customHeight="1" x14ac:dyDescent="0.2">
      <c r="A515" s="894" t="s">
        <v>35</v>
      </c>
      <c r="B515" s="896" t="s">
        <v>562</v>
      </c>
      <c r="C515" s="898">
        <v>29</v>
      </c>
      <c r="D515" s="900" t="s">
        <v>563</v>
      </c>
      <c r="E515" s="826">
        <v>36</v>
      </c>
      <c r="F515" s="832" t="s">
        <v>564</v>
      </c>
      <c r="G515" s="879" t="s">
        <v>565</v>
      </c>
      <c r="H515" s="838">
        <v>70</v>
      </c>
      <c r="I515" s="887" t="s">
        <v>566</v>
      </c>
      <c r="J515" s="887" t="s">
        <v>567</v>
      </c>
      <c r="K515" s="341">
        <v>0</v>
      </c>
      <c r="L515" s="876" t="s">
        <v>568</v>
      </c>
      <c r="M515" s="825">
        <v>0.15</v>
      </c>
      <c r="N515" s="53" t="s">
        <v>43</v>
      </c>
      <c r="O515" s="120">
        <v>0</v>
      </c>
      <c r="P515" s="118">
        <v>0</v>
      </c>
      <c r="Q515" s="118">
        <v>0</v>
      </c>
      <c r="R515" s="168">
        <v>1</v>
      </c>
      <c r="S515" s="186">
        <f t="shared" ref="S515" si="2101">SUM(O515:O515)*M515</f>
        <v>0</v>
      </c>
      <c r="T515" s="187">
        <f t="shared" ref="T515" si="2102">SUM(P515:P515)*M515</f>
        <v>0</v>
      </c>
      <c r="U515" s="187">
        <f t="shared" ref="U515" si="2103">SUM(Q515:Q515)*M515</f>
        <v>0</v>
      </c>
      <c r="V515" s="199">
        <f t="shared" ref="V515" si="2104">SUM(R515:R515)*M515</f>
        <v>0.15</v>
      </c>
      <c r="W515" s="203">
        <f t="shared" si="2070"/>
        <v>0.15</v>
      </c>
      <c r="X515" s="319">
        <f>S512+S514+S516+S518+S520+S522+S524</f>
        <v>0</v>
      </c>
      <c r="Y515" s="322">
        <f>T512+T514+T516+T518+T520+T522+T524</f>
        <v>0</v>
      </c>
      <c r="Z515" s="322">
        <f>U512+U514+U516+U518+U520+U522+U524</f>
        <v>0</v>
      </c>
      <c r="AA515" s="322">
        <f>V512+V514+V516+V518+V520+V522+V524</f>
        <v>0</v>
      </c>
      <c r="AB515" s="325">
        <f>W512+W514+W516+W518+W520+W522+W524</f>
        <v>0</v>
      </c>
      <c r="AC515" s="638" t="s">
        <v>569</v>
      </c>
      <c r="AD515" s="530" t="s">
        <v>570</v>
      </c>
      <c r="AE515" s="255" t="str">
        <f t="shared" si="1959"/>
        <v>EQUILIBRADA</v>
      </c>
      <c r="AF515" s="263" t="str">
        <f>IF(COUNTIF(AE515:AE528,"PARA MEJORAR")&gt;=1,"PARA MEJORAR","BIEN")</f>
        <v>PARA MEJORAR</v>
      </c>
      <c r="AG515" s="264" t="str">
        <f>IF(COUNTIF(AF515:AF550,"PARA MEJORAR")&gt;=1,"PARA MEJORAR","BIEN")</f>
        <v>PARA MEJORAR</v>
      </c>
      <c r="AH515" s="269" t="str">
        <f>IF(COUNTIF(AG515:AG612,"PARA MEJORAR")&gt;=1,"PARA MEJORAR","BIEN")</f>
        <v>PARA MEJORAR</v>
      </c>
      <c r="AI515" s="873" t="s">
        <v>571</v>
      </c>
      <c r="AJ515" s="18"/>
      <c r="AK515" s="19"/>
      <c r="AL515" s="19"/>
      <c r="AM515" s="19"/>
      <c r="AN515" s="19"/>
      <c r="AO515" s="20"/>
      <c r="AP515" s="55"/>
    </row>
    <row r="516" spans="1:42" ht="40" customHeight="1" thickBot="1" x14ac:dyDescent="0.25">
      <c r="A516" s="895"/>
      <c r="B516" s="897"/>
      <c r="C516" s="899"/>
      <c r="D516" s="901"/>
      <c r="E516" s="827"/>
      <c r="F516" s="833"/>
      <c r="G516" s="880"/>
      <c r="H516" s="839"/>
      <c r="I516" s="888"/>
      <c r="J516" s="888"/>
      <c r="K516" s="342"/>
      <c r="L516" s="664"/>
      <c r="M516" s="658"/>
      <c r="N516" s="51" t="s">
        <v>49</v>
      </c>
      <c r="O516" s="75">
        <v>0</v>
      </c>
      <c r="P516" s="76">
        <v>0</v>
      </c>
      <c r="Q516" s="76">
        <v>0</v>
      </c>
      <c r="R516" s="158">
        <v>0</v>
      </c>
      <c r="S516" s="189">
        <f t="shared" ref="S516" si="2105">SUM(O516:O516)*M515</f>
        <v>0</v>
      </c>
      <c r="T516" s="190">
        <f t="shared" ref="T516" si="2106">SUM(P516:P516)*M515</f>
        <v>0</v>
      </c>
      <c r="U516" s="190">
        <f t="shared" ref="U516" si="2107">SUM(Q516:Q516)*M515</f>
        <v>0</v>
      </c>
      <c r="V516" s="200">
        <f t="shared" ref="V516" si="2108">SUM(R516:R516)*M515</f>
        <v>0</v>
      </c>
      <c r="W516" s="204">
        <f t="shared" si="2070"/>
        <v>0</v>
      </c>
      <c r="X516" s="320"/>
      <c r="Y516" s="323"/>
      <c r="Z516" s="323"/>
      <c r="AA516" s="323"/>
      <c r="AB516" s="326"/>
      <c r="AC516" s="638"/>
      <c r="AD516" s="841"/>
      <c r="AE516" s="256"/>
      <c r="AF516" s="264"/>
      <c r="AG516" s="264"/>
      <c r="AH516" s="270"/>
      <c r="AI516" s="874"/>
      <c r="AJ516" s="26"/>
      <c r="AK516" s="62"/>
      <c r="AL516" s="62"/>
      <c r="AM516" s="62"/>
      <c r="AN516" s="62"/>
      <c r="AO516" s="27"/>
      <c r="AP516" s="55"/>
    </row>
    <row r="517" spans="1:42" ht="40" customHeight="1" x14ac:dyDescent="0.2">
      <c r="A517" s="895"/>
      <c r="B517" s="897"/>
      <c r="C517" s="899"/>
      <c r="D517" s="901"/>
      <c r="E517" s="827"/>
      <c r="F517" s="833"/>
      <c r="G517" s="880"/>
      <c r="H517" s="839"/>
      <c r="I517" s="888"/>
      <c r="J517" s="888"/>
      <c r="K517" s="342"/>
      <c r="L517" s="664" t="s">
        <v>572</v>
      </c>
      <c r="M517" s="658">
        <v>0.15</v>
      </c>
      <c r="N517" s="53" t="s">
        <v>43</v>
      </c>
      <c r="O517" s="123">
        <v>0</v>
      </c>
      <c r="P517" s="124">
        <v>0</v>
      </c>
      <c r="Q517" s="124">
        <v>0</v>
      </c>
      <c r="R517" s="179">
        <v>1</v>
      </c>
      <c r="S517" s="192">
        <f t="shared" ref="S517" si="2109">SUM(O517:O517)*M517</f>
        <v>0</v>
      </c>
      <c r="T517" s="193">
        <f t="shared" ref="T517" si="2110">SUM(P517:P517)*M517</f>
        <v>0</v>
      </c>
      <c r="U517" s="193">
        <f t="shared" ref="U517" si="2111">SUM(Q517:Q517)*M517</f>
        <v>0</v>
      </c>
      <c r="V517" s="201">
        <f t="shared" ref="V517" si="2112">SUM(R517:R517)*M517</f>
        <v>0.15</v>
      </c>
      <c r="W517" s="205">
        <f t="shared" si="2070"/>
        <v>0.15</v>
      </c>
      <c r="X517" s="320"/>
      <c r="Y517" s="323"/>
      <c r="Z517" s="323"/>
      <c r="AA517" s="323"/>
      <c r="AB517" s="326"/>
      <c r="AC517" s="638"/>
      <c r="AD517" s="841"/>
      <c r="AE517" s="255" t="str">
        <f t="shared" si="1959"/>
        <v>EQUILIBRADA</v>
      </c>
      <c r="AF517" s="264"/>
      <c r="AG517" s="264"/>
      <c r="AH517" s="270"/>
      <c r="AI517" s="874"/>
      <c r="AJ517" s="21"/>
      <c r="AK517" s="61"/>
      <c r="AL517" s="61"/>
      <c r="AM517" s="61"/>
      <c r="AN517" s="61"/>
      <c r="AO517" s="22"/>
      <c r="AP517" s="55"/>
    </row>
    <row r="518" spans="1:42" ht="40" customHeight="1" thickBot="1" x14ac:dyDescent="0.25">
      <c r="A518" s="895"/>
      <c r="B518" s="897"/>
      <c r="C518" s="899"/>
      <c r="D518" s="901"/>
      <c r="E518" s="827"/>
      <c r="F518" s="833"/>
      <c r="G518" s="880"/>
      <c r="H518" s="839"/>
      <c r="I518" s="888"/>
      <c r="J518" s="888"/>
      <c r="K518" s="342"/>
      <c r="L518" s="664"/>
      <c r="M518" s="658"/>
      <c r="N518" s="51" t="s">
        <v>49</v>
      </c>
      <c r="O518" s="75">
        <v>0</v>
      </c>
      <c r="P518" s="76">
        <v>0</v>
      </c>
      <c r="Q518" s="76">
        <v>0</v>
      </c>
      <c r="R518" s="158">
        <v>0</v>
      </c>
      <c r="S518" s="189">
        <f t="shared" ref="S518" si="2113">SUM(O518:O518)*M517</f>
        <v>0</v>
      </c>
      <c r="T518" s="190">
        <f t="shared" ref="T518" si="2114">SUM(P518:P518)*M517</f>
        <v>0</v>
      </c>
      <c r="U518" s="190">
        <f t="shared" ref="U518" si="2115">SUM(Q518:Q518)*M517</f>
        <v>0</v>
      </c>
      <c r="V518" s="200">
        <f t="shared" ref="V518" si="2116">SUM(R518:R518)*M517</f>
        <v>0</v>
      </c>
      <c r="W518" s="204">
        <f t="shared" si="2070"/>
        <v>0</v>
      </c>
      <c r="X518" s="320"/>
      <c r="Y518" s="323"/>
      <c r="Z518" s="323"/>
      <c r="AA518" s="323"/>
      <c r="AB518" s="326"/>
      <c r="AC518" s="638"/>
      <c r="AD518" s="841"/>
      <c r="AE518" s="256"/>
      <c r="AF518" s="264"/>
      <c r="AG518" s="264"/>
      <c r="AH518" s="270"/>
      <c r="AI518" s="874"/>
      <c r="AJ518" s="21"/>
      <c r="AK518" s="61"/>
      <c r="AL518" s="61"/>
      <c r="AM518" s="61"/>
      <c r="AN518" s="61"/>
      <c r="AO518" s="22"/>
      <c r="AP518" s="55"/>
    </row>
    <row r="519" spans="1:42" ht="40" customHeight="1" x14ac:dyDescent="0.2">
      <c r="A519" s="895"/>
      <c r="B519" s="897"/>
      <c r="C519" s="899"/>
      <c r="D519" s="901"/>
      <c r="E519" s="827"/>
      <c r="F519" s="833"/>
      <c r="G519" s="880"/>
      <c r="H519" s="839"/>
      <c r="I519" s="888"/>
      <c r="J519" s="888"/>
      <c r="K519" s="342"/>
      <c r="L519" s="664" t="s">
        <v>573</v>
      </c>
      <c r="M519" s="658">
        <v>0.1</v>
      </c>
      <c r="N519" s="53" t="s">
        <v>43</v>
      </c>
      <c r="O519" s="123">
        <v>0</v>
      </c>
      <c r="P519" s="124">
        <v>0</v>
      </c>
      <c r="Q519" s="124">
        <v>0</v>
      </c>
      <c r="R519" s="179">
        <v>1</v>
      </c>
      <c r="S519" s="192">
        <f t="shared" ref="S519" si="2117">SUM(O519:O519)*M519</f>
        <v>0</v>
      </c>
      <c r="T519" s="193">
        <f t="shared" ref="T519" si="2118">SUM(P519:P519)*M519</f>
        <v>0</v>
      </c>
      <c r="U519" s="193">
        <f t="shared" ref="U519" si="2119">SUM(Q519:Q519)*M519</f>
        <v>0</v>
      </c>
      <c r="V519" s="201">
        <f t="shared" ref="V519" si="2120">SUM(R519:R519)*M519</f>
        <v>0.1</v>
      </c>
      <c r="W519" s="205">
        <f t="shared" si="2070"/>
        <v>0.1</v>
      </c>
      <c r="X519" s="320"/>
      <c r="Y519" s="323"/>
      <c r="Z519" s="323"/>
      <c r="AA519" s="323"/>
      <c r="AB519" s="326"/>
      <c r="AC519" s="638"/>
      <c r="AD519" s="841"/>
      <c r="AE519" s="255" t="str">
        <f t="shared" si="1959"/>
        <v>EQUILIBRADA</v>
      </c>
      <c r="AF519" s="264"/>
      <c r="AG519" s="264"/>
      <c r="AH519" s="270"/>
      <c r="AI519" s="874"/>
      <c r="AJ519" s="21"/>
      <c r="AK519" s="61"/>
      <c r="AL519" s="61"/>
      <c r="AM519" s="61"/>
      <c r="AN519" s="61"/>
      <c r="AO519" s="22"/>
      <c r="AP519" s="55"/>
    </row>
    <row r="520" spans="1:42" ht="40" customHeight="1" thickBot="1" x14ac:dyDescent="0.25">
      <c r="A520" s="895"/>
      <c r="B520" s="897"/>
      <c r="C520" s="899"/>
      <c r="D520" s="901"/>
      <c r="E520" s="827"/>
      <c r="F520" s="833"/>
      <c r="G520" s="880"/>
      <c r="H520" s="839"/>
      <c r="I520" s="888"/>
      <c r="J520" s="888"/>
      <c r="K520" s="342"/>
      <c r="L520" s="664"/>
      <c r="M520" s="658"/>
      <c r="N520" s="51" t="s">
        <v>49</v>
      </c>
      <c r="O520" s="75">
        <v>0</v>
      </c>
      <c r="P520" s="76">
        <v>0</v>
      </c>
      <c r="Q520" s="76">
        <v>0</v>
      </c>
      <c r="R520" s="158">
        <v>0</v>
      </c>
      <c r="S520" s="189">
        <f t="shared" ref="S520" si="2121">SUM(O520:O520)*M519</f>
        <v>0</v>
      </c>
      <c r="T520" s="190">
        <f t="shared" ref="T520" si="2122">SUM(P520:P520)*M519</f>
        <v>0</v>
      </c>
      <c r="U520" s="190">
        <f t="shared" ref="U520" si="2123">SUM(Q520:Q520)*M519</f>
        <v>0</v>
      </c>
      <c r="V520" s="200">
        <f t="shared" ref="V520" si="2124">SUM(R520:R520)*M519</f>
        <v>0</v>
      </c>
      <c r="W520" s="204">
        <f t="shared" si="2070"/>
        <v>0</v>
      </c>
      <c r="X520" s="320"/>
      <c r="Y520" s="323"/>
      <c r="Z520" s="323"/>
      <c r="AA520" s="323"/>
      <c r="AB520" s="326"/>
      <c r="AC520" s="638"/>
      <c r="AD520" s="841"/>
      <c r="AE520" s="256"/>
      <c r="AF520" s="264"/>
      <c r="AG520" s="264"/>
      <c r="AH520" s="270"/>
      <c r="AI520" s="874"/>
      <c r="AJ520" s="21"/>
      <c r="AK520" s="61"/>
      <c r="AL520" s="61"/>
      <c r="AM520" s="61"/>
      <c r="AN520" s="61"/>
      <c r="AO520" s="22"/>
      <c r="AP520" s="55"/>
    </row>
    <row r="521" spans="1:42" ht="40" customHeight="1" x14ac:dyDescent="0.2">
      <c r="A521" s="895"/>
      <c r="B521" s="897"/>
      <c r="C521" s="899"/>
      <c r="D521" s="901"/>
      <c r="E521" s="827"/>
      <c r="F521" s="833"/>
      <c r="G521" s="880"/>
      <c r="H521" s="839"/>
      <c r="I521" s="888" t="s">
        <v>574</v>
      </c>
      <c r="J521" s="888" t="s">
        <v>575</v>
      </c>
      <c r="K521" s="924">
        <v>0</v>
      </c>
      <c r="L521" s="664" t="s">
        <v>576</v>
      </c>
      <c r="M521" s="658">
        <v>0.1</v>
      </c>
      <c r="N521" s="53" t="s">
        <v>43</v>
      </c>
      <c r="O521" s="123">
        <v>1</v>
      </c>
      <c r="P521" s="124">
        <v>1</v>
      </c>
      <c r="Q521" s="124">
        <v>1</v>
      </c>
      <c r="R521" s="179">
        <v>1</v>
      </c>
      <c r="S521" s="192">
        <f t="shared" ref="S521" si="2125">SUM(O521:O521)*M521</f>
        <v>0.1</v>
      </c>
      <c r="T521" s="193">
        <f t="shared" ref="T521" si="2126">SUM(P521:P521)*M521</f>
        <v>0.1</v>
      </c>
      <c r="U521" s="193">
        <f t="shared" ref="U521" si="2127">SUM(Q521:Q521)*M521</f>
        <v>0.1</v>
      </c>
      <c r="V521" s="201">
        <f t="shared" ref="V521" si="2128">SUM(R521:R521)*M521</f>
        <v>0.1</v>
      </c>
      <c r="W521" s="205">
        <f t="shared" si="2070"/>
        <v>0.1</v>
      </c>
      <c r="X521" s="320"/>
      <c r="Y521" s="323"/>
      <c r="Z521" s="323"/>
      <c r="AA521" s="323"/>
      <c r="AB521" s="326"/>
      <c r="AC521" s="638"/>
      <c r="AD521" s="841"/>
      <c r="AE521" s="255" t="str">
        <f t="shared" si="1959"/>
        <v>PARA MEJORAR</v>
      </c>
      <c r="AF521" s="264"/>
      <c r="AG521" s="264"/>
      <c r="AH521" s="270"/>
      <c r="AI521" s="874"/>
      <c r="AJ521" s="21"/>
      <c r="AK521" s="61"/>
      <c r="AL521" s="61"/>
      <c r="AM521" s="61"/>
      <c r="AN521" s="61"/>
      <c r="AO521" s="22"/>
      <c r="AP521" s="55"/>
    </row>
    <row r="522" spans="1:42" ht="40" customHeight="1" thickBot="1" x14ac:dyDescent="0.25">
      <c r="A522" s="895"/>
      <c r="B522" s="897"/>
      <c r="C522" s="899"/>
      <c r="D522" s="901"/>
      <c r="E522" s="827"/>
      <c r="F522" s="833"/>
      <c r="G522" s="880"/>
      <c r="H522" s="839"/>
      <c r="I522" s="888"/>
      <c r="J522" s="888"/>
      <c r="K522" s="924"/>
      <c r="L522" s="664"/>
      <c r="M522" s="658"/>
      <c r="N522" s="51" t="s">
        <v>49</v>
      </c>
      <c r="O522" s="75">
        <v>0</v>
      </c>
      <c r="P522" s="76">
        <v>0</v>
      </c>
      <c r="Q522" s="76">
        <v>0</v>
      </c>
      <c r="R522" s="158">
        <v>0</v>
      </c>
      <c r="S522" s="189">
        <f t="shared" ref="S522" si="2129">SUM(O522:O522)*M521</f>
        <v>0</v>
      </c>
      <c r="T522" s="190">
        <f t="shared" ref="T522" si="2130">SUM(P522:P522)*M521</f>
        <v>0</v>
      </c>
      <c r="U522" s="190">
        <f t="shared" ref="U522" si="2131">SUM(Q522:Q522)*M521</f>
        <v>0</v>
      </c>
      <c r="V522" s="200">
        <f t="shared" ref="V522" si="2132">SUM(R522:R522)*M521</f>
        <v>0</v>
      </c>
      <c r="W522" s="204">
        <f t="shared" si="2070"/>
        <v>0</v>
      </c>
      <c r="X522" s="320"/>
      <c r="Y522" s="323"/>
      <c r="Z522" s="323"/>
      <c r="AA522" s="323"/>
      <c r="AB522" s="326"/>
      <c r="AC522" s="638"/>
      <c r="AD522" s="841"/>
      <c r="AE522" s="256"/>
      <c r="AF522" s="264"/>
      <c r="AG522" s="264"/>
      <c r="AH522" s="270"/>
      <c r="AI522" s="874"/>
      <c r="AJ522" s="21"/>
      <c r="AK522" s="61"/>
      <c r="AL522" s="61"/>
      <c r="AM522" s="61"/>
      <c r="AN522" s="61"/>
      <c r="AO522" s="22"/>
      <c r="AP522" s="55"/>
    </row>
    <row r="523" spans="1:42" ht="40" customHeight="1" x14ac:dyDescent="0.2">
      <c r="A523" s="895"/>
      <c r="B523" s="897"/>
      <c r="C523" s="899"/>
      <c r="D523" s="901"/>
      <c r="E523" s="827"/>
      <c r="F523" s="833"/>
      <c r="G523" s="880"/>
      <c r="H523" s="839"/>
      <c r="I523" s="888"/>
      <c r="J523" s="888"/>
      <c r="K523" s="924"/>
      <c r="L523" s="664" t="s">
        <v>577</v>
      </c>
      <c r="M523" s="658">
        <v>0.1</v>
      </c>
      <c r="N523" s="53" t="s">
        <v>43</v>
      </c>
      <c r="O523" s="123">
        <v>0.5</v>
      </c>
      <c r="P523" s="124">
        <v>1</v>
      </c>
      <c r="Q523" s="124">
        <v>1</v>
      </c>
      <c r="R523" s="179">
        <v>1</v>
      </c>
      <c r="S523" s="192">
        <f t="shared" ref="S523" si="2133">SUM(O523:O523)*M523</f>
        <v>0.05</v>
      </c>
      <c r="T523" s="193">
        <f t="shared" ref="T523" si="2134">SUM(P523:P523)*M523</f>
        <v>0.1</v>
      </c>
      <c r="U523" s="193">
        <f t="shared" ref="U523" si="2135">SUM(Q523:Q523)*M523</f>
        <v>0.1</v>
      </c>
      <c r="V523" s="201">
        <f t="shared" ref="V523" si="2136">SUM(R523:R523)*M523</f>
        <v>0.1</v>
      </c>
      <c r="W523" s="205">
        <f t="shared" si="2070"/>
        <v>0.1</v>
      </c>
      <c r="X523" s="320"/>
      <c r="Y523" s="323"/>
      <c r="Z523" s="323"/>
      <c r="AA523" s="323"/>
      <c r="AB523" s="326"/>
      <c r="AC523" s="638"/>
      <c r="AD523" s="841"/>
      <c r="AE523" s="255" t="str">
        <f t="shared" si="1959"/>
        <v>PARA MEJORAR</v>
      </c>
      <c r="AF523" s="264"/>
      <c r="AG523" s="264"/>
      <c r="AH523" s="270"/>
      <c r="AI523" s="874"/>
      <c r="AJ523" s="21"/>
      <c r="AK523" s="61"/>
      <c r="AL523" s="61"/>
      <c r="AM523" s="61"/>
      <c r="AN523" s="61"/>
      <c r="AO523" s="22"/>
      <c r="AP523" s="55"/>
    </row>
    <row r="524" spans="1:42" ht="40" customHeight="1" thickBot="1" x14ac:dyDescent="0.25">
      <c r="A524" s="895"/>
      <c r="B524" s="897"/>
      <c r="C524" s="899"/>
      <c r="D524" s="901"/>
      <c r="E524" s="827"/>
      <c r="F524" s="833"/>
      <c r="G524" s="880"/>
      <c r="H524" s="839"/>
      <c r="I524" s="888"/>
      <c r="J524" s="888"/>
      <c r="K524" s="924"/>
      <c r="L524" s="664"/>
      <c r="M524" s="658"/>
      <c r="N524" s="51" t="s">
        <v>49</v>
      </c>
      <c r="O524" s="75">
        <v>0</v>
      </c>
      <c r="P524" s="76">
        <v>0</v>
      </c>
      <c r="Q524" s="76">
        <v>0</v>
      </c>
      <c r="R524" s="158">
        <v>0</v>
      </c>
      <c r="S524" s="189">
        <f t="shared" ref="S524" si="2137">SUM(O524:O524)*M523</f>
        <v>0</v>
      </c>
      <c r="T524" s="190">
        <f t="shared" ref="T524" si="2138">SUM(P524:P524)*M523</f>
        <v>0</v>
      </c>
      <c r="U524" s="190">
        <f t="shared" ref="U524" si="2139">SUM(Q524:Q524)*M523</f>
        <v>0</v>
      </c>
      <c r="V524" s="200">
        <f t="shared" ref="V524" si="2140">SUM(R524:R524)*M523</f>
        <v>0</v>
      </c>
      <c r="W524" s="204">
        <f t="shared" si="2070"/>
        <v>0</v>
      </c>
      <c r="X524" s="320"/>
      <c r="Y524" s="323"/>
      <c r="Z524" s="323"/>
      <c r="AA524" s="323"/>
      <c r="AB524" s="326"/>
      <c r="AC524" s="638"/>
      <c r="AD524" s="841"/>
      <c r="AE524" s="256"/>
      <c r="AF524" s="264"/>
      <c r="AG524" s="264"/>
      <c r="AH524" s="270"/>
      <c r="AI524" s="874"/>
      <c r="AJ524" s="21"/>
      <c r="AK524" s="61"/>
      <c r="AL524" s="61"/>
      <c r="AM524" s="61"/>
      <c r="AN524" s="61"/>
      <c r="AO524" s="22"/>
      <c r="AP524" s="55"/>
    </row>
    <row r="525" spans="1:42" ht="40" customHeight="1" x14ac:dyDescent="0.2">
      <c r="A525" s="895"/>
      <c r="B525" s="897"/>
      <c r="C525" s="899"/>
      <c r="D525" s="901"/>
      <c r="E525" s="827"/>
      <c r="F525" s="833"/>
      <c r="G525" s="880"/>
      <c r="H525" s="839"/>
      <c r="I525" s="888"/>
      <c r="J525" s="888"/>
      <c r="K525" s="924"/>
      <c r="L525" s="664" t="s">
        <v>578</v>
      </c>
      <c r="M525" s="658">
        <v>0.25</v>
      </c>
      <c r="N525" s="53" t="s">
        <v>43</v>
      </c>
      <c r="O525" s="123">
        <v>0.05</v>
      </c>
      <c r="P525" s="124">
        <v>0.2</v>
      </c>
      <c r="Q525" s="124">
        <v>0.5</v>
      </c>
      <c r="R525" s="179">
        <v>1</v>
      </c>
      <c r="S525" s="192">
        <f t="shared" ref="S525" si="2141">SUM(O525:O525)*M525</f>
        <v>1.2500000000000001E-2</v>
      </c>
      <c r="T525" s="193">
        <f t="shared" ref="T525" si="2142">SUM(P525:P525)*M525</f>
        <v>0.05</v>
      </c>
      <c r="U525" s="193">
        <f t="shared" ref="U525" si="2143">SUM(Q525:Q525)*M525</f>
        <v>0.125</v>
      </c>
      <c r="V525" s="201">
        <f t="shared" ref="V525" si="2144">SUM(R525:R525)*M525</f>
        <v>0.25</v>
      </c>
      <c r="W525" s="205">
        <f t="shared" si="2070"/>
        <v>0.25</v>
      </c>
      <c r="X525" s="320"/>
      <c r="Y525" s="323"/>
      <c r="Z525" s="323"/>
      <c r="AA525" s="323"/>
      <c r="AB525" s="326"/>
      <c r="AC525" s="638"/>
      <c r="AD525" s="841"/>
      <c r="AE525" s="255" t="str">
        <f t="shared" si="1959"/>
        <v>PARA MEJORAR</v>
      </c>
      <c r="AF525" s="264"/>
      <c r="AG525" s="264"/>
      <c r="AH525" s="270"/>
      <c r="AI525" s="874"/>
      <c r="AJ525" s="21"/>
      <c r="AK525" s="61"/>
      <c r="AL525" s="61"/>
      <c r="AM525" s="61"/>
      <c r="AN525" s="61"/>
      <c r="AO525" s="22"/>
      <c r="AP525" s="55"/>
    </row>
    <row r="526" spans="1:42" ht="40" customHeight="1" thickBot="1" x14ac:dyDescent="0.25">
      <c r="A526" s="895"/>
      <c r="B526" s="897"/>
      <c r="C526" s="899"/>
      <c r="D526" s="901"/>
      <c r="E526" s="827"/>
      <c r="F526" s="833"/>
      <c r="G526" s="880"/>
      <c r="H526" s="839"/>
      <c r="I526" s="888"/>
      <c r="J526" s="888"/>
      <c r="K526" s="924"/>
      <c r="L526" s="664"/>
      <c r="M526" s="658"/>
      <c r="N526" s="51" t="s">
        <v>49</v>
      </c>
      <c r="O526" s="75">
        <v>0</v>
      </c>
      <c r="P526" s="76">
        <v>0</v>
      </c>
      <c r="Q526" s="76">
        <v>0</v>
      </c>
      <c r="R526" s="158">
        <v>0</v>
      </c>
      <c r="S526" s="189">
        <f t="shared" ref="S526" si="2145">SUM(O526:O526)*M525</f>
        <v>0</v>
      </c>
      <c r="T526" s="190">
        <f t="shared" ref="T526" si="2146">SUM(P526:P526)*M525</f>
        <v>0</v>
      </c>
      <c r="U526" s="190">
        <f t="shared" ref="U526" si="2147">SUM(Q526:Q526)*M525</f>
        <v>0</v>
      </c>
      <c r="V526" s="200">
        <f t="shared" ref="V526" si="2148">SUM(R526:R526)*M525</f>
        <v>0</v>
      </c>
      <c r="W526" s="204">
        <f t="shared" si="2070"/>
        <v>0</v>
      </c>
      <c r="X526" s="320"/>
      <c r="Y526" s="323"/>
      <c r="Z526" s="323"/>
      <c r="AA526" s="323"/>
      <c r="AB526" s="326"/>
      <c r="AC526" s="638"/>
      <c r="AD526" s="841"/>
      <c r="AE526" s="256"/>
      <c r="AF526" s="264"/>
      <c r="AG526" s="264"/>
      <c r="AH526" s="270"/>
      <c r="AI526" s="874"/>
      <c r="AJ526" s="21"/>
      <c r="AK526" s="61"/>
      <c r="AL526" s="61"/>
      <c r="AM526" s="61"/>
      <c r="AN526" s="61"/>
      <c r="AO526" s="22"/>
      <c r="AP526" s="55"/>
    </row>
    <row r="527" spans="1:42" ht="40" customHeight="1" x14ac:dyDescent="0.2">
      <c r="A527" s="895"/>
      <c r="B527" s="897"/>
      <c r="C527" s="899"/>
      <c r="D527" s="901"/>
      <c r="E527" s="827"/>
      <c r="F527" s="833"/>
      <c r="G527" s="880"/>
      <c r="H527" s="839"/>
      <c r="I527" s="888"/>
      <c r="J527" s="888"/>
      <c r="K527" s="924"/>
      <c r="L527" s="664" t="s">
        <v>579</v>
      </c>
      <c r="M527" s="658">
        <v>0.15</v>
      </c>
      <c r="N527" s="53" t="s">
        <v>43</v>
      </c>
      <c r="O527" s="123">
        <v>0.25</v>
      </c>
      <c r="P527" s="124">
        <v>0.5</v>
      </c>
      <c r="Q527" s="124">
        <v>0.75</v>
      </c>
      <c r="R527" s="179">
        <v>1</v>
      </c>
      <c r="S527" s="192">
        <f t="shared" ref="S527" si="2149">SUM(O527:O527)*M527</f>
        <v>3.7499999999999999E-2</v>
      </c>
      <c r="T527" s="193">
        <f t="shared" ref="T527" si="2150">SUM(P527:P527)*M527</f>
        <v>7.4999999999999997E-2</v>
      </c>
      <c r="U527" s="193">
        <f t="shared" ref="U527" si="2151">SUM(Q527:Q527)*M527</f>
        <v>0.11249999999999999</v>
      </c>
      <c r="V527" s="201">
        <f t="shared" ref="V527" si="2152">SUM(R527:R527)*M527</f>
        <v>0.15</v>
      </c>
      <c r="W527" s="205">
        <f t="shared" si="2070"/>
        <v>0.15</v>
      </c>
      <c r="X527" s="320"/>
      <c r="Y527" s="323"/>
      <c r="Z527" s="323"/>
      <c r="AA527" s="323"/>
      <c r="AB527" s="326"/>
      <c r="AC527" s="638"/>
      <c r="AD527" s="841"/>
      <c r="AE527" s="255" t="str">
        <f t="shared" si="1959"/>
        <v>PARA MEJORAR</v>
      </c>
      <c r="AF527" s="264"/>
      <c r="AG527" s="264"/>
      <c r="AH527" s="270"/>
      <c r="AI527" s="874"/>
      <c r="AJ527" s="21"/>
      <c r="AK527" s="61"/>
      <c r="AL527" s="61"/>
      <c r="AM527" s="61"/>
      <c r="AN527" s="61"/>
      <c r="AO527" s="22"/>
      <c r="AP527" s="55"/>
    </row>
    <row r="528" spans="1:42" ht="40" customHeight="1" thickBot="1" x14ac:dyDescent="0.25">
      <c r="A528" s="895"/>
      <c r="B528" s="897"/>
      <c r="C528" s="899"/>
      <c r="D528" s="901"/>
      <c r="E528" s="827"/>
      <c r="F528" s="833"/>
      <c r="G528" s="921"/>
      <c r="H528" s="922"/>
      <c r="I528" s="923"/>
      <c r="J528" s="923"/>
      <c r="K528" s="925"/>
      <c r="L528" s="926"/>
      <c r="M528" s="662"/>
      <c r="N528" s="51" t="s">
        <v>49</v>
      </c>
      <c r="O528" s="77">
        <v>0</v>
      </c>
      <c r="P528" s="78">
        <v>0</v>
      </c>
      <c r="Q528" s="78">
        <v>0</v>
      </c>
      <c r="R528" s="159">
        <v>0</v>
      </c>
      <c r="S528" s="195">
        <f t="shared" ref="S528" si="2153">SUM(O528:O528)*M527</f>
        <v>0</v>
      </c>
      <c r="T528" s="196">
        <f t="shared" ref="T528" si="2154">SUM(P528:P528)*M527</f>
        <v>0</v>
      </c>
      <c r="U528" s="196">
        <f t="shared" ref="U528" si="2155">SUM(Q528:Q528)*M527</f>
        <v>0</v>
      </c>
      <c r="V528" s="202">
        <f t="shared" ref="V528" si="2156">SUM(R528:R528)*M527</f>
        <v>0</v>
      </c>
      <c r="W528" s="206">
        <f t="shared" si="2070"/>
        <v>0</v>
      </c>
      <c r="X528" s="320"/>
      <c r="Y528" s="323"/>
      <c r="Z528" s="323"/>
      <c r="AA528" s="323"/>
      <c r="AB528" s="326"/>
      <c r="AC528" s="638"/>
      <c r="AD528" s="875"/>
      <c r="AE528" s="256"/>
      <c r="AF528" s="264"/>
      <c r="AG528" s="264"/>
      <c r="AH528" s="270"/>
      <c r="AI528" s="874"/>
      <c r="AJ528" s="21"/>
      <c r="AK528" s="61"/>
      <c r="AL528" s="61"/>
      <c r="AM528" s="61"/>
      <c r="AN528" s="61"/>
      <c r="AO528" s="22"/>
      <c r="AP528" s="55"/>
    </row>
    <row r="529" spans="1:42" ht="40" customHeight="1" x14ac:dyDescent="0.2">
      <c r="A529" s="895"/>
      <c r="B529" s="897"/>
      <c r="C529" s="899"/>
      <c r="D529" s="901"/>
      <c r="E529" s="827"/>
      <c r="F529" s="833"/>
      <c r="G529" s="879" t="s">
        <v>580</v>
      </c>
      <c r="H529" s="838">
        <v>71</v>
      </c>
      <c r="I529" s="882" t="s">
        <v>581</v>
      </c>
      <c r="J529" s="884" t="s">
        <v>582</v>
      </c>
      <c r="K529" s="341">
        <v>0</v>
      </c>
      <c r="L529" s="876" t="s">
        <v>583</v>
      </c>
      <c r="M529" s="825">
        <v>0.1</v>
      </c>
      <c r="N529" s="53" t="s">
        <v>43</v>
      </c>
      <c r="O529" s="120">
        <v>1</v>
      </c>
      <c r="P529" s="118">
        <v>1</v>
      </c>
      <c r="Q529" s="118">
        <v>1</v>
      </c>
      <c r="R529" s="168">
        <v>1</v>
      </c>
      <c r="S529" s="186">
        <f t="shared" ref="S529" si="2157">SUM(O529:O529)*M529</f>
        <v>0.1</v>
      </c>
      <c r="T529" s="187">
        <f t="shared" ref="T529" si="2158">SUM(P529:P529)*M529</f>
        <v>0.1</v>
      </c>
      <c r="U529" s="187">
        <f t="shared" ref="U529" si="2159">SUM(Q529:Q529)*M529</f>
        <v>0.1</v>
      </c>
      <c r="V529" s="199">
        <f t="shared" ref="V529" si="2160">SUM(R529:R529)*M529</f>
        <v>0.1</v>
      </c>
      <c r="W529" s="203">
        <f t="shared" si="2070"/>
        <v>0.1</v>
      </c>
      <c r="X529" s="319">
        <f>S526+S528+S530+S532+S534</f>
        <v>0</v>
      </c>
      <c r="Y529" s="322">
        <f>T526+T528+T530+T532+T534</f>
        <v>0</v>
      </c>
      <c r="Z529" s="322">
        <f>U526+U528+U530+U532+U534</f>
        <v>0</v>
      </c>
      <c r="AA529" s="322">
        <f>V526+V528+V530+V532+V534</f>
        <v>0</v>
      </c>
      <c r="AB529" s="325">
        <f>W526+W528+W530+W532+W534</f>
        <v>0</v>
      </c>
      <c r="AC529" s="638"/>
      <c r="AD529" s="870" t="s">
        <v>584</v>
      </c>
      <c r="AE529" s="255" t="str">
        <f t="shared" si="1959"/>
        <v>PARA MEJORAR</v>
      </c>
      <c r="AF529" s="263" t="str">
        <f>IF(COUNTIF(AE529:AE538,"PARA MEJORAR")&gt;=1,"PARA MEJORAR","BIEN")</f>
        <v>PARA MEJORAR</v>
      </c>
      <c r="AG529" s="264"/>
      <c r="AH529" s="270"/>
      <c r="AI529" s="874"/>
      <c r="AJ529" s="21"/>
      <c r="AK529" s="61"/>
      <c r="AL529" s="61"/>
      <c r="AM529" s="61"/>
      <c r="AN529" s="61"/>
      <c r="AO529" s="22"/>
      <c r="AP529" s="55"/>
    </row>
    <row r="530" spans="1:42" ht="40" customHeight="1" thickBot="1" x14ac:dyDescent="0.25">
      <c r="A530" s="895"/>
      <c r="B530" s="897"/>
      <c r="C530" s="899"/>
      <c r="D530" s="901"/>
      <c r="E530" s="827"/>
      <c r="F530" s="833"/>
      <c r="G530" s="880"/>
      <c r="H530" s="839"/>
      <c r="I530" s="883"/>
      <c r="J530" s="885"/>
      <c r="K530" s="342"/>
      <c r="L530" s="664"/>
      <c r="M530" s="658"/>
      <c r="N530" s="51" t="s">
        <v>49</v>
      </c>
      <c r="O530" s="75">
        <v>0</v>
      </c>
      <c r="P530" s="76">
        <v>0</v>
      </c>
      <c r="Q530" s="76">
        <v>0</v>
      </c>
      <c r="R530" s="158">
        <v>0</v>
      </c>
      <c r="S530" s="189">
        <f t="shared" ref="S530" si="2161">SUM(O530:O530)*M529</f>
        <v>0</v>
      </c>
      <c r="T530" s="190">
        <f t="shared" ref="T530" si="2162">SUM(P530:P530)*M529</f>
        <v>0</v>
      </c>
      <c r="U530" s="190">
        <f t="shared" ref="U530" si="2163">SUM(Q530:Q530)*M529</f>
        <v>0</v>
      </c>
      <c r="V530" s="200">
        <f t="shared" ref="V530" si="2164">SUM(R530:R530)*M529</f>
        <v>0</v>
      </c>
      <c r="W530" s="204">
        <f t="shared" si="2070"/>
        <v>0</v>
      </c>
      <c r="X530" s="320"/>
      <c r="Y530" s="323"/>
      <c r="Z530" s="323"/>
      <c r="AA530" s="323"/>
      <c r="AB530" s="326"/>
      <c r="AC530" s="638"/>
      <c r="AD530" s="841"/>
      <c r="AE530" s="256"/>
      <c r="AF530" s="264"/>
      <c r="AG530" s="264"/>
      <c r="AH530" s="270"/>
      <c r="AI530" s="874"/>
      <c r="AJ530" s="21"/>
      <c r="AK530" s="61"/>
      <c r="AL530" s="61"/>
      <c r="AM530" s="61"/>
      <c r="AN530" s="61"/>
      <c r="AO530" s="22"/>
      <c r="AP530" s="55"/>
    </row>
    <row r="531" spans="1:42" ht="40" customHeight="1" x14ac:dyDescent="0.2">
      <c r="A531" s="895"/>
      <c r="B531" s="897"/>
      <c r="C531" s="899"/>
      <c r="D531" s="901"/>
      <c r="E531" s="827"/>
      <c r="F531" s="833"/>
      <c r="G531" s="880"/>
      <c r="H531" s="839"/>
      <c r="I531" s="883"/>
      <c r="J531" s="885"/>
      <c r="K531" s="342"/>
      <c r="L531" s="664" t="s">
        <v>585</v>
      </c>
      <c r="M531" s="658">
        <v>0.3</v>
      </c>
      <c r="N531" s="53" t="s">
        <v>43</v>
      </c>
      <c r="O531" s="123">
        <v>0.2</v>
      </c>
      <c r="P531" s="124">
        <v>0.5</v>
      </c>
      <c r="Q531" s="124">
        <v>0.8</v>
      </c>
      <c r="R531" s="179">
        <v>1</v>
      </c>
      <c r="S531" s="192">
        <f t="shared" ref="S531" si="2165">SUM(O531:O531)*M531</f>
        <v>0.06</v>
      </c>
      <c r="T531" s="193">
        <f t="shared" ref="T531" si="2166">SUM(P531:P531)*M531</f>
        <v>0.15</v>
      </c>
      <c r="U531" s="193">
        <f t="shared" ref="U531" si="2167">SUM(Q531:Q531)*M531</f>
        <v>0.24</v>
      </c>
      <c r="V531" s="201">
        <f t="shared" ref="V531" si="2168">SUM(R531:R531)*M531</f>
        <v>0.3</v>
      </c>
      <c r="W531" s="205">
        <f t="shared" si="2070"/>
        <v>0.3</v>
      </c>
      <c r="X531" s="320"/>
      <c r="Y531" s="323"/>
      <c r="Z531" s="323"/>
      <c r="AA531" s="323"/>
      <c r="AB531" s="326"/>
      <c r="AC531" s="638"/>
      <c r="AD531" s="841"/>
      <c r="AE531" s="255" t="str">
        <f t="shared" si="1959"/>
        <v>PARA MEJORAR</v>
      </c>
      <c r="AF531" s="264"/>
      <c r="AG531" s="264"/>
      <c r="AH531" s="270"/>
      <c r="AI531" s="874"/>
      <c r="AJ531" s="21"/>
      <c r="AK531" s="61"/>
      <c r="AL531" s="61"/>
      <c r="AM531" s="61"/>
      <c r="AN531" s="61"/>
      <c r="AO531" s="22"/>
      <c r="AP531" s="55"/>
    </row>
    <row r="532" spans="1:42" ht="40" customHeight="1" thickBot="1" x14ac:dyDescent="0.25">
      <c r="A532" s="895"/>
      <c r="B532" s="897"/>
      <c r="C532" s="899"/>
      <c r="D532" s="901"/>
      <c r="E532" s="827"/>
      <c r="F532" s="833"/>
      <c r="G532" s="880"/>
      <c r="H532" s="839"/>
      <c r="I532" s="883"/>
      <c r="J532" s="885"/>
      <c r="K532" s="342"/>
      <c r="L532" s="664"/>
      <c r="M532" s="658"/>
      <c r="N532" s="51" t="s">
        <v>49</v>
      </c>
      <c r="O532" s="75">
        <v>0</v>
      </c>
      <c r="P532" s="76">
        <v>0</v>
      </c>
      <c r="Q532" s="76">
        <v>0</v>
      </c>
      <c r="R532" s="158">
        <v>0</v>
      </c>
      <c r="S532" s="189">
        <f t="shared" ref="S532" si="2169">SUM(O532:O532)*M531</f>
        <v>0</v>
      </c>
      <c r="T532" s="190">
        <f t="shared" ref="T532" si="2170">SUM(P532:P532)*M531</f>
        <v>0</v>
      </c>
      <c r="U532" s="190">
        <f t="shared" ref="U532" si="2171">SUM(Q532:Q532)*M531</f>
        <v>0</v>
      </c>
      <c r="V532" s="200">
        <f t="shared" ref="V532" si="2172">SUM(R532:R532)*M531</f>
        <v>0</v>
      </c>
      <c r="W532" s="204">
        <f t="shared" si="2070"/>
        <v>0</v>
      </c>
      <c r="X532" s="320"/>
      <c r="Y532" s="323"/>
      <c r="Z532" s="323"/>
      <c r="AA532" s="323"/>
      <c r="AB532" s="326"/>
      <c r="AC532" s="638"/>
      <c r="AD532" s="841"/>
      <c r="AE532" s="256"/>
      <c r="AF532" s="264"/>
      <c r="AG532" s="264"/>
      <c r="AH532" s="270"/>
      <c r="AI532" s="874"/>
      <c r="AJ532" s="21"/>
      <c r="AK532" s="61"/>
      <c r="AL532" s="61"/>
      <c r="AM532" s="61"/>
      <c r="AN532" s="61"/>
      <c r="AO532" s="22"/>
      <c r="AP532" s="55"/>
    </row>
    <row r="533" spans="1:42" ht="40" customHeight="1" x14ac:dyDescent="0.2">
      <c r="A533" s="895"/>
      <c r="B533" s="897"/>
      <c r="C533" s="899"/>
      <c r="D533" s="901"/>
      <c r="E533" s="827"/>
      <c r="F533" s="833"/>
      <c r="G533" s="880"/>
      <c r="H533" s="839"/>
      <c r="I533" s="883"/>
      <c r="J533" s="885"/>
      <c r="K533" s="342"/>
      <c r="L533" s="664" t="s">
        <v>586</v>
      </c>
      <c r="M533" s="658">
        <v>0.1</v>
      </c>
      <c r="N533" s="53" t="s">
        <v>43</v>
      </c>
      <c r="O533" s="123">
        <v>0.1</v>
      </c>
      <c r="P533" s="124">
        <v>0.4</v>
      </c>
      <c r="Q533" s="124">
        <v>0.8</v>
      </c>
      <c r="R533" s="179">
        <v>1</v>
      </c>
      <c r="S533" s="192">
        <f t="shared" ref="S533" si="2173">SUM(O533:O533)*M533</f>
        <v>1.0000000000000002E-2</v>
      </c>
      <c r="T533" s="193">
        <f t="shared" ref="T533" si="2174">SUM(P533:P533)*M533</f>
        <v>4.0000000000000008E-2</v>
      </c>
      <c r="U533" s="193">
        <f t="shared" ref="U533" si="2175">SUM(Q533:Q533)*M533</f>
        <v>8.0000000000000016E-2</v>
      </c>
      <c r="V533" s="201">
        <f t="shared" ref="V533" si="2176">SUM(R533:R533)*M533</f>
        <v>0.1</v>
      </c>
      <c r="W533" s="205">
        <f t="shared" si="2070"/>
        <v>0.1</v>
      </c>
      <c r="X533" s="320"/>
      <c r="Y533" s="323"/>
      <c r="Z533" s="323"/>
      <c r="AA533" s="323"/>
      <c r="AB533" s="326"/>
      <c r="AC533" s="638"/>
      <c r="AD533" s="841"/>
      <c r="AE533" s="255" t="str">
        <f t="shared" si="1959"/>
        <v>PARA MEJORAR</v>
      </c>
      <c r="AF533" s="264"/>
      <c r="AG533" s="264"/>
      <c r="AH533" s="270"/>
      <c r="AI533" s="874"/>
      <c r="AJ533" s="21"/>
      <c r="AK533" s="61"/>
      <c r="AL533" s="61"/>
      <c r="AM533" s="61"/>
      <c r="AN533" s="61"/>
      <c r="AO533" s="22"/>
      <c r="AP533" s="55"/>
    </row>
    <row r="534" spans="1:42" ht="40" customHeight="1" thickBot="1" x14ac:dyDescent="0.25">
      <c r="A534" s="895"/>
      <c r="B534" s="897"/>
      <c r="C534" s="899"/>
      <c r="D534" s="901"/>
      <c r="E534" s="827"/>
      <c r="F534" s="833"/>
      <c r="G534" s="880"/>
      <c r="H534" s="839"/>
      <c r="I534" s="883"/>
      <c r="J534" s="885"/>
      <c r="K534" s="342"/>
      <c r="L534" s="664"/>
      <c r="M534" s="658"/>
      <c r="N534" s="51" t="s">
        <v>49</v>
      </c>
      <c r="O534" s="75">
        <v>0</v>
      </c>
      <c r="P534" s="76">
        <v>0</v>
      </c>
      <c r="Q534" s="76">
        <v>0</v>
      </c>
      <c r="R534" s="158">
        <v>0</v>
      </c>
      <c r="S534" s="189">
        <f t="shared" ref="S534" si="2177">SUM(O534:O534)*M533</f>
        <v>0</v>
      </c>
      <c r="T534" s="190">
        <f t="shared" ref="T534" si="2178">SUM(P534:P534)*M533</f>
        <v>0</v>
      </c>
      <c r="U534" s="190">
        <f t="shared" ref="U534" si="2179">SUM(Q534:Q534)*M533</f>
        <v>0</v>
      </c>
      <c r="V534" s="200">
        <f t="shared" ref="V534" si="2180">SUM(R534:R534)*M533</f>
        <v>0</v>
      </c>
      <c r="W534" s="204">
        <f t="shared" si="2070"/>
        <v>0</v>
      </c>
      <c r="X534" s="320"/>
      <c r="Y534" s="323"/>
      <c r="Z534" s="323"/>
      <c r="AA534" s="323"/>
      <c r="AB534" s="326"/>
      <c r="AC534" s="638"/>
      <c r="AD534" s="841"/>
      <c r="AE534" s="256"/>
      <c r="AF534" s="264"/>
      <c r="AG534" s="264"/>
      <c r="AH534" s="270"/>
      <c r="AI534" s="874"/>
      <c r="AJ534" s="21"/>
      <c r="AK534" s="61"/>
      <c r="AL534" s="61"/>
      <c r="AM534" s="61"/>
      <c r="AN534" s="61"/>
      <c r="AO534" s="22"/>
      <c r="AP534" s="55"/>
    </row>
    <row r="535" spans="1:42" ht="40" customHeight="1" x14ac:dyDescent="0.2">
      <c r="A535" s="895"/>
      <c r="B535" s="897"/>
      <c r="C535" s="899"/>
      <c r="D535" s="901"/>
      <c r="E535" s="827"/>
      <c r="F535" s="833"/>
      <c r="G535" s="880"/>
      <c r="H535" s="839"/>
      <c r="I535" s="888" t="s">
        <v>587</v>
      </c>
      <c r="J535" s="885" t="s">
        <v>588</v>
      </c>
      <c r="K535" s="342">
        <v>0</v>
      </c>
      <c r="L535" s="664" t="s">
        <v>589</v>
      </c>
      <c r="M535" s="658">
        <v>0.25</v>
      </c>
      <c r="N535" s="53" t="s">
        <v>43</v>
      </c>
      <c r="O535" s="123">
        <v>0.25</v>
      </c>
      <c r="P535" s="124">
        <v>0.5</v>
      </c>
      <c r="Q535" s="124">
        <v>0.75</v>
      </c>
      <c r="R535" s="179">
        <v>1</v>
      </c>
      <c r="S535" s="192">
        <f t="shared" ref="S535" si="2181">SUM(O535:O535)*M535</f>
        <v>6.25E-2</v>
      </c>
      <c r="T535" s="193">
        <f t="shared" ref="T535" si="2182">SUM(P535:P535)*M535</f>
        <v>0.125</v>
      </c>
      <c r="U535" s="193">
        <f t="shared" ref="U535" si="2183">SUM(Q535:Q535)*M535</f>
        <v>0.1875</v>
      </c>
      <c r="V535" s="201">
        <f t="shared" ref="V535" si="2184">SUM(R535:R535)*M535</f>
        <v>0.25</v>
      </c>
      <c r="W535" s="205">
        <f t="shared" si="2070"/>
        <v>0.25</v>
      </c>
      <c r="X535" s="320"/>
      <c r="Y535" s="323"/>
      <c r="Z535" s="323"/>
      <c r="AA535" s="323"/>
      <c r="AB535" s="326"/>
      <c r="AC535" s="638"/>
      <c r="AD535" s="841"/>
      <c r="AE535" s="255" t="str">
        <f t="shared" si="1959"/>
        <v>PARA MEJORAR</v>
      </c>
      <c r="AF535" s="264"/>
      <c r="AG535" s="264"/>
      <c r="AH535" s="270"/>
      <c r="AI535" s="874"/>
      <c r="AJ535" s="21"/>
      <c r="AK535" s="61"/>
      <c r="AL535" s="61"/>
      <c r="AM535" s="61"/>
      <c r="AN535" s="61"/>
      <c r="AO535" s="22"/>
      <c r="AP535" s="55"/>
    </row>
    <row r="536" spans="1:42" ht="40" customHeight="1" thickBot="1" x14ac:dyDescent="0.25">
      <c r="A536" s="895"/>
      <c r="B536" s="897"/>
      <c r="C536" s="899"/>
      <c r="D536" s="901"/>
      <c r="E536" s="827"/>
      <c r="F536" s="833"/>
      <c r="G536" s="880"/>
      <c r="H536" s="839"/>
      <c r="I536" s="888"/>
      <c r="J536" s="885"/>
      <c r="K536" s="342"/>
      <c r="L536" s="664"/>
      <c r="M536" s="658"/>
      <c r="N536" s="51" t="s">
        <v>49</v>
      </c>
      <c r="O536" s="75">
        <v>0</v>
      </c>
      <c r="P536" s="76">
        <v>0</v>
      </c>
      <c r="Q536" s="76">
        <v>0</v>
      </c>
      <c r="R536" s="158">
        <v>0</v>
      </c>
      <c r="S536" s="189">
        <f t="shared" ref="S536" si="2185">SUM(O536:O536)*M535</f>
        <v>0</v>
      </c>
      <c r="T536" s="190">
        <f t="shared" ref="T536" si="2186">SUM(P536:P536)*M535</f>
        <v>0</v>
      </c>
      <c r="U536" s="190">
        <f t="shared" ref="U536" si="2187">SUM(Q536:Q536)*M535</f>
        <v>0</v>
      </c>
      <c r="V536" s="200">
        <f t="shared" ref="V536" si="2188">SUM(R536:R536)*M535</f>
        <v>0</v>
      </c>
      <c r="W536" s="204">
        <f t="shared" si="2070"/>
        <v>0</v>
      </c>
      <c r="X536" s="320"/>
      <c r="Y536" s="323"/>
      <c r="Z536" s="323"/>
      <c r="AA536" s="323"/>
      <c r="AB536" s="326"/>
      <c r="AC536" s="638"/>
      <c r="AD536" s="841"/>
      <c r="AE536" s="256"/>
      <c r="AF536" s="264"/>
      <c r="AG536" s="264"/>
      <c r="AH536" s="270"/>
      <c r="AI536" s="874"/>
      <c r="AJ536" s="21"/>
      <c r="AK536" s="61"/>
      <c r="AL536" s="61"/>
      <c r="AM536" s="61"/>
      <c r="AN536" s="61"/>
      <c r="AO536" s="22"/>
      <c r="AP536" s="55"/>
    </row>
    <row r="537" spans="1:42" ht="40" customHeight="1" x14ac:dyDescent="0.2">
      <c r="A537" s="895"/>
      <c r="B537" s="897"/>
      <c r="C537" s="899"/>
      <c r="D537" s="901"/>
      <c r="E537" s="827"/>
      <c r="F537" s="833"/>
      <c r="G537" s="880"/>
      <c r="H537" s="839"/>
      <c r="I537" s="888"/>
      <c r="J537" s="885"/>
      <c r="K537" s="342"/>
      <c r="L537" s="664" t="s">
        <v>590</v>
      </c>
      <c r="M537" s="658">
        <v>0.25</v>
      </c>
      <c r="N537" s="53" t="s">
        <v>43</v>
      </c>
      <c r="O537" s="123">
        <v>0.15</v>
      </c>
      <c r="P537" s="124">
        <v>0.3</v>
      </c>
      <c r="Q537" s="124">
        <v>0.6</v>
      </c>
      <c r="R537" s="179">
        <v>1</v>
      </c>
      <c r="S537" s="192">
        <f t="shared" ref="S537" si="2189">SUM(O537:O537)*M537</f>
        <v>3.7499999999999999E-2</v>
      </c>
      <c r="T537" s="193">
        <f t="shared" ref="T537" si="2190">SUM(P537:P537)*M537</f>
        <v>7.4999999999999997E-2</v>
      </c>
      <c r="U537" s="193">
        <f t="shared" ref="U537" si="2191">SUM(Q537:Q537)*M537</f>
        <v>0.15</v>
      </c>
      <c r="V537" s="201">
        <f t="shared" ref="V537" si="2192">SUM(R537:R537)*M537</f>
        <v>0.25</v>
      </c>
      <c r="W537" s="205">
        <f t="shared" si="2070"/>
        <v>0.25</v>
      </c>
      <c r="X537" s="320"/>
      <c r="Y537" s="323"/>
      <c r="Z537" s="323"/>
      <c r="AA537" s="323"/>
      <c r="AB537" s="326"/>
      <c r="AC537" s="638"/>
      <c r="AD537" s="841"/>
      <c r="AE537" s="255" t="str">
        <f t="shared" si="1959"/>
        <v>PARA MEJORAR</v>
      </c>
      <c r="AF537" s="264"/>
      <c r="AG537" s="264"/>
      <c r="AH537" s="270"/>
      <c r="AI537" s="874"/>
      <c r="AJ537" s="21"/>
      <c r="AK537" s="61"/>
      <c r="AL537" s="61"/>
      <c r="AM537" s="61"/>
      <c r="AN537" s="61"/>
      <c r="AO537" s="22"/>
      <c r="AP537" s="55"/>
    </row>
    <row r="538" spans="1:42" ht="40" customHeight="1" thickBot="1" x14ac:dyDescent="0.25">
      <c r="A538" s="895"/>
      <c r="B538" s="897"/>
      <c r="C538" s="899"/>
      <c r="D538" s="901"/>
      <c r="E538" s="827"/>
      <c r="F538" s="833"/>
      <c r="G538" s="881"/>
      <c r="H538" s="840"/>
      <c r="I538" s="889"/>
      <c r="J538" s="893"/>
      <c r="K538" s="343"/>
      <c r="L538" s="878"/>
      <c r="M538" s="661"/>
      <c r="N538" s="51" t="s">
        <v>49</v>
      </c>
      <c r="O538" s="77">
        <v>0</v>
      </c>
      <c r="P538" s="78">
        <v>0</v>
      </c>
      <c r="Q538" s="78">
        <v>0</v>
      </c>
      <c r="R538" s="159">
        <v>0</v>
      </c>
      <c r="S538" s="195">
        <f t="shared" ref="S538" si="2193">SUM(O538:O538)*M537</f>
        <v>0</v>
      </c>
      <c r="T538" s="196">
        <f t="shared" ref="T538" si="2194">SUM(P538:P538)*M537</f>
        <v>0</v>
      </c>
      <c r="U538" s="196">
        <f t="shared" ref="U538" si="2195">SUM(Q538:Q538)*M537</f>
        <v>0</v>
      </c>
      <c r="V538" s="202">
        <f t="shared" ref="V538" si="2196">SUM(R538:R538)*M537</f>
        <v>0</v>
      </c>
      <c r="W538" s="206">
        <f t="shared" si="2070"/>
        <v>0</v>
      </c>
      <c r="X538" s="320"/>
      <c r="Y538" s="323"/>
      <c r="Z538" s="323"/>
      <c r="AA538" s="323"/>
      <c r="AB538" s="326"/>
      <c r="AC538" s="638"/>
      <c r="AD538" s="841"/>
      <c r="AE538" s="256"/>
      <c r="AF538" s="265"/>
      <c r="AG538" s="264"/>
      <c r="AH538" s="270"/>
      <c r="AI538" s="874"/>
      <c r="AJ538" s="21"/>
      <c r="AK538" s="61"/>
      <c r="AL538" s="61"/>
      <c r="AM538" s="61"/>
      <c r="AN538" s="61"/>
      <c r="AO538" s="22"/>
      <c r="AP538" s="55"/>
    </row>
    <row r="539" spans="1:42" ht="40" customHeight="1" x14ac:dyDescent="0.2">
      <c r="A539" s="895"/>
      <c r="B539" s="897"/>
      <c r="C539" s="899"/>
      <c r="D539" s="901"/>
      <c r="E539" s="827"/>
      <c r="F539" s="830"/>
      <c r="G539" s="879" t="s">
        <v>591</v>
      </c>
      <c r="H539" s="484">
        <v>72</v>
      </c>
      <c r="I539" s="887" t="s">
        <v>592</v>
      </c>
      <c r="J539" s="890" t="s">
        <v>593</v>
      </c>
      <c r="K539" s="341">
        <v>0</v>
      </c>
      <c r="L539" s="877" t="s">
        <v>594</v>
      </c>
      <c r="M539" s="825">
        <v>0.1</v>
      </c>
      <c r="N539" s="53" t="s">
        <v>43</v>
      </c>
      <c r="O539" s="120">
        <v>1</v>
      </c>
      <c r="P539" s="118">
        <v>1</v>
      </c>
      <c r="Q539" s="118">
        <v>1</v>
      </c>
      <c r="R539" s="168">
        <v>1</v>
      </c>
      <c r="S539" s="186">
        <f t="shared" ref="S539" si="2197">SUM(O539:O539)*M539</f>
        <v>0.1</v>
      </c>
      <c r="T539" s="187">
        <f t="shared" ref="T539" si="2198">SUM(P539:P539)*M539</f>
        <v>0.1</v>
      </c>
      <c r="U539" s="187">
        <f t="shared" ref="U539" si="2199">SUM(Q539:Q539)*M539</f>
        <v>0.1</v>
      </c>
      <c r="V539" s="199">
        <f t="shared" ref="V539" si="2200">SUM(R539:R539)*M539</f>
        <v>0.1</v>
      </c>
      <c r="W539" s="203">
        <f t="shared" si="2070"/>
        <v>0.1</v>
      </c>
      <c r="X539" s="863">
        <f>S536+S538+S540+S542+S544+S546</f>
        <v>0</v>
      </c>
      <c r="Y539" s="865">
        <f>T536+T538+T540+T542+T544+T546</f>
        <v>0</v>
      </c>
      <c r="Z539" s="865">
        <f>U536+U538+U540+U542+U544+U546</f>
        <v>0</v>
      </c>
      <c r="AA539" s="865">
        <f>V536+V538+V540+V542+V544+V546</f>
        <v>0</v>
      </c>
      <c r="AB539" s="325">
        <f>W536+W538+W540+W542+W544+W546</f>
        <v>0</v>
      </c>
      <c r="AC539" s="638"/>
      <c r="AD539" s="841"/>
      <c r="AE539" s="255" t="str">
        <f t="shared" si="1959"/>
        <v>PARA MEJORAR</v>
      </c>
      <c r="AF539" s="263" t="str">
        <f>IF(COUNTIF(AE539:AE550,"PARA MEJORAR")&gt;=1,"PARA MEJORAR","BIEN")</f>
        <v>PARA MEJORAR</v>
      </c>
      <c r="AG539" s="264"/>
      <c r="AH539" s="270"/>
      <c r="AI539" s="874"/>
      <c r="AJ539" s="151"/>
      <c r="AK539" s="152"/>
      <c r="AL539" s="152"/>
      <c r="AM539" s="152"/>
      <c r="AN539" s="152"/>
      <c r="AO539" s="153"/>
      <c r="AP539" s="55"/>
    </row>
    <row r="540" spans="1:42" ht="40" customHeight="1" thickBot="1" x14ac:dyDescent="0.25">
      <c r="A540" s="895"/>
      <c r="B540" s="897"/>
      <c r="C540" s="899"/>
      <c r="D540" s="901"/>
      <c r="E540" s="827"/>
      <c r="F540" s="830"/>
      <c r="G540" s="880"/>
      <c r="H540" s="886"/>
      <c r="I540" s="888"/>
      <c r="J540" s="891"/>
      <c r="K540" s="342"/>
      <c r="L540" s="862"/>
      <c r="M540" s="658"/>
      <c r="N540" s="51" t="s">
        <v>49</v>
      </c>
      <c r="O540" s="75">
        <v>0</v>
      </c>
      <c r="P540" s="76">
        <v>0</v>
      </c>
      <c r="Q540" s="76">
        <v>0</v>
      </c>
      <c r="R540" s="158">
        <v>0</v>
      </c>
      <c r="S540" s="189">
        <f t="shared" ref="S540" si="2201">SUM(O540:O540)*M539</f>
        <v>0</v>
      </c>
      <c r="T540" s="190">
        <f t="shared" ref="T540" si="2202">SUM(P540:P540)*M539</f>
        <v>0</v>
      </c>
      <c r="U540" s="190">
        <f t="shared" ref="U540" si="2203">SUM(Q540:Q540)*M539</f>
        <v>0</v>
      </c>
      <c r="V540" s="200">
        <f t="shared" ref="V540" si="2204">SUM(R540:R540)*M539</f>
        <v>0</v>
      </c>
      <c r="W540" s="204">
        <f t="shared" si="2070"/>
        <v>0</v>
      </c>
      <c r="X540" s="864"/>
      <c r="Y540" s="866"/>
      <c r="Z540" s="866"/>
      <c r="AA540" s="866"/>
      <c r="AB540" s="326"/>
      <c r="AC540" s="638"/>
      <c r="AD540" s="841"/>
      <c r="AE540" s="256"/>
      <c r="AF540" s="264"/>
      <c r="AG540" s="264"/>
      <c r="AH540" s="270"/>
      <c r="AI540" s="874"/>
      <c r="AJ540" s="154"/>
      <c r="AK540" s="155"/>
      <c r="AL540" s="155"/>
      <c r="AM540" s="155"/>
      <c r="AN540" s="155"/>
      <c r="AO540" s="156"/>
      <c r="AP540" s="55"/>
    </row>
    <row r="541" spans="1:42" ht="40" customHeight="1" x14ac:dyDescent="0.2">
      <c r="A541" s="895"/>
      <c r="B541" s="897"/>
      <c r="C541" s="899"/>
      <c r="D541" s="901"/>
      <c r="E541" s="827"/>
      <c r="F541" s="830"/>
      <c r="G541" s="880"/>
      <c r="H541" s="886"/>
      <c r="I541" s="888"/>
      <c r="J541" s="891"/>
      <c r="K541" s="342"/>
      <c r="L541" s="862" t="s">
        <v>595</v>
      </c>
      <c r="M541" s="658">
        <v>0.2</v>
      </c>
      <c r="N541" s="53" t="s">
        <v>43</v>
      </c>
      <c r="O541" s="123">
        <v>0.5</v>
      </c>
      <c r="P541" s="124">
        <v>1</v>
      </c>
      <c r="Q541" s="124">
        <v>1</v>
      </c>
      <c r="R541" s="179">
        <v>1</v>
      </c>
      <c r="S541" s="192">
        <f t="shared" ref="S541" si="2205">SUM(O541:O541)*M541</f>
        <v>0.1</v>
      </c>
      <c r="T541" s="193">
        <f t="shared" ref="T541" si="2206">SUM(P541:P541)*M541</f>
        <v>0.2</v>
      </c>
      <c r="U541" s="193">
        <f t="shared" ref="U541" si="2207">SUM(Q541:Q541)*M541</f>
        <v>0.2</v>
      </c>
      <c r="V541" s="201">
        <f t="shared" ref="V541" si="2208">SUM(R541:R541)*M541</f>
        <v>0.2</v>
      </c>
      <c r="W541" s="205">
        <f t="shared" si="2070"/>
        <v>0.2</v>
      </c>
      <c r="X541" s="864"/>
      <c r="Y541" s="866"/>
      <c r="Z541" s="866"/>
      <c r="AA541" s="866"/>
      <c r="AB541" s="326"/>
      <c r="AC541" s="638"/>
      <c r="AD541" s="841"/>
      <c r="AE541" s="255" t="str">
        <f t="shared" si="1959"/>
        <v>PARA MEJORAR</v>
      </c>
      <c r="AF541" s="264"/>
      <c r="AG541" s="264"/>
      <c r="AH541" s="270"/>
      <c r="AI541" s="874"/>
      <c r="AJ541" s="154"/>
      <c r="AK541" s="155"/>
      <c r="AL541" s="155"/>
      <c r="AM541" s="155"/>
      <c r="AN541" s="155"/>
      <c r="AO541" s="156"/>
      <c r="AP541" s="55"/>
    </row>
    <row r="542" spans="1:42" ht="40" customHeight="1" thickBot="1" x14ac:dyDescent="0.25">
      <c r="A542" s="895"/>
      <c r="B542" s="897"/>
      <c r="C542" s="899"/>
      <c r="D542" s="901"/>
      <c r="E542" s="827"/>
      <c r="F542" s="830"/>
      <c r="G542" s="880"/>
      <c r="H542" s="886"/>
      <c r="I542" s="888"/>
      <c r="J542" s="891"/>
      <c r="K542" s="342"/>
      <c r="L542" s="862"/>
      <c r="M542" s="658"/>
      <c r="N542" s="51" t="s">
        <v>49</v>
      </c>
      <c r="O542" s="75">
        <v>0</v>
      </c>
      <c r="P542" s="76">
        <v>0</v>
      </c>
      <c r="Q542" s="76">
        <v>0</v>
      </c>
      <c r="R542" s="158">
        <v>0</v>
      </c>
      <c r="S542" s="189">
        <f t="shared" ref="S542" si="2209">SUM(O542:O542)*M541</f>
        <v>0</v>
      </c>
      <c r="T542" s="190">
        <f t="shared" ref="T542" si="2210">SUM(P542:P542)*M541</f>
        <v>0</v>
      </c>
      <c r="U542" s="190">
        <f t="shared" ref="U542" si="2211">SUM(Q542:Q542)*M541</f>
        <v>0</v>
      </c>
      <c r="V542" s="200">
        <f t="shared" ref="V542" si="2212">SUM(R542:R542)*M541</f>
        <v>0</v>
      </c>
      <c r="W542" s="204">
        <f t="shared" si="2070"/>
        <v>0</v>
      </c>
      <c r="X542" s="864"/>
      <c r="Y542" s="866"/>
      <c r="Z542" s="866"/>
      <c r="AA542" s="866"/>
      <c r="AB542" s="326"/>
      <c r="AC542" s="638"/>
      <c r="AD542" s="841"/>
      <c r="AE542" s="256"/>
      <c r="AF542" s="264"/>
      <c r="AG542" s="264"/>
      <c r="AH542" s="270"/>
      <c r="AI542" s="874"/>
      <c r="AJ542" s="154"/>
      <c r="AK542" s="155"/>
      <c r="AL542" s="155"/>
      <c r="AM542" s="155"/>
      <c r="AN542" s="155"/>
      <c r="AO542" s="156"/>
      <c r="AP542" s="55"/>
    </row>
    <row r="543" spans="1:42" ht="40" customHeight="1" x14ac:dyDescent="0.2">
      <c r="A543" s="895"/>
      <c r="B543" s="897"/>
      <c r="C543" s="899"/>
      <c r="D543" s="901"/>
      <c r="E543" s="827"/>
      <c r="F543" s="830"/>
      <c r="G543" s="880"/>
      <c r="H543" s="886"/>
      <c r="I543" s="888"/>
      <c r="J543" s="891"/>
      <c r="K543" s="342"/>
      <c r="L543" s="862" t="s">
        <v>596</v>
      </c>
      <c r="M543" s="658">
        <v>0.1</v>
      </c>
      <c r="N543" s="53" t="s">
        <v>43</v>
      </c>
      <c r="O543" s="123">
        <v>0.5</v>
      </c>
      <c r="P543" s="124">
        <v>1</v>
      </c>
      <c r="Q543" s="124">
        <v>1</v>
      </c>
      <c r="R543" s="179">
        <v>1</v>
      </c>
      <c r="S543" s="192">
        <f t="shared" ref="S543" si="2213">SUM(O543:O543)*M543</f>
        <v>0.05</v>
      </c>
      <c r="T543" s="193">
        <f t="shared" ref="T543" si="2214">SUM(P543:P543)*M543</f>
        <v>0.1</v>
      </c>
      <c r="U543" s="193">
        <f t="shared" ref="U543" si="2215">SUM(Q543:Q543)*M543</f>
        <v>0.1</v>
      </c>
      <c r="V543" s="201">
        <f t="shared" ref="V543" si="2216">SUM(R543:R543)*M543</f>
        <v>0.1</v>
      </c>
      <c r="W543" s="205">
        <f t="shared" si="2070"/>
        <v>0.1</v>
      </c>
      <c r="X543" s="864"/>
      <c r="Y543" s="866"/>
      <c r="Z543" s="866"/>
      <c r="AA543" s="866"/>
      <c r="AB543" s="326"/>
      <c r="AC543" s="638"/>
      <c r="AD543" s="841"/>
      <c r="AE543" s="255" t="str">
        <f t="shared" si="1959"/>
        <v>PARA MEJORAR</v>
      </c>
      <c r="AF543" s="264"/>
      <c r="AG543" s="264"/>
      <c r="AH543" s="270"/>
      <c r="AI543" s="874"/>
      <c r="AJ543" s="154"/>
      <c r="AK543" s="155"/>
      <c r="AL543" s="155"/>
      <c r="AM543" s="155"/>
      <c r="AN543" s="155"/>
      <c r="AO543" s="156"/>
      <c r="AP543" s="55"/>
    </row>
    <row r="544" spans="1:42" ht="40" customHeight="1" thickBot="1" x14ac:dyDescent="0.25">
      <c r="A544" s="895"/>
      <c r="B544" s="897"/>
      <c r="C544" s="899"/>
      <c r="D544" s="901"/>
      <c r="E544" s="827"/>
      <c r="F544" s="830"/>
      <c r="G544" s="880"/>
      <c r="H544" s="886"/>
      <c r="I544" s="888"/>
      <c r="J544" s="891"/>
      <c r="K544" s="342"/>
      <c r="L544" s="862"/>
      <c r="M544" s="658"/>
      <c r="N544" s="51" t="s">
        <v>49</v>
      </c>
      <c r="O544" s="75">
        <v>0</v>
      </c>
      <c r="P544" s="76">
        <v>0</v>
      </c>
      <c r="Q544" s="76">
        <v>0</v>
      </c>
      <c r="R544" s="158">
        <v>0</v>
      </c>
      <c r="S544" s="189">
        <f t="shared" ref="S544" si="2217">SUM(O544:O544)*M543</f>
        <v>0</v>
      </c>
      <c r="T544" s="190">
        <f t="shared" ref="T544" si="2218">SUM(P544:P544)*M543</f>
        <v>0</v>
      </c>
      <c r="U544" s="190">
        <f t="shared" ref="U544" si="2219">SUM(Q544:Q544)*M543</f>
        <v>0</v>
      </c>
      <c r="V544" s="200">
        <f t="shared" ref="V544" si="2220">SUM(R544:R544)*M543</f>
        <v>0</v>
      </c>
      <c r="W544" s="204">
        <f t="shared" si="2070"/>
        <v>0</v>
      </c>
      <c r="X544" s="864"/>
      <c r="Y544" s="866"/>
      <c r="Z544" s="866"/>
      <c r="AA544" s="866"/>
      <c r="AB544" s="326"/>
      <c r="AC544" s="638"/>
      <c r="AD544" s="841"/>
      <c r="AE544" s="256"/>
      <c r="AF544" s="264"/>
      <c r="AG544" s="264"/>
      <c r="AH544" s="270"/>
      <c r="AI544" s="874"/>
      <c r="AJ544" s="154"/>
      <c r="AK544" s="155"/>
      <c r="AL544" s="155"/>
      <c r="AM544" s="155"/>
      <c r="AN544" s="155"/>
      <c r="AO544" s="156"/>
      <c r="AP544" s="55"/>
    </row>
    <row r="545" spans="1:42" ht="40" customHeight="1" x14ac:dyDescent="0.2">
      <c r="A545" s="895"/>
      <c r="B545" s="897"/>
      <c r="C545" s="899"/>
      <c r="D545" s="901"/>
      <c r="E545" s="827"/>
      <c r="F545" s="830"/>
      <c r="G545" s="880"/>
      <c r="H545" s="886"/>
      <c r="I545" s="888"/>
      <c r="J545" s="891"/>
      <c r="K545" s="342"/>
      <c r="L545" s="862" t="s">
        <v>597</v>
      </c>
      <c r="M545" s="658">
        <v>0.15</v>
      </c>
      <c r="N545" s="53" t="s">
        <v>43</v>
      </c>
      <c r="O545" s="123">
        <v>0.5</v>
      </c>
      <c r="P545" s="124">
        <v>1</v>
      </c>
      <c r="Q545" s="124">
        <v>1</v>
      </c>
      <c r="R545" s="179">
        <v>1</v>
      </c>
      <c r="S545" s="192">
        <f t="shared" ref="S545" si="2221">SUM(O545:O545)*M545</f>
        <v>7.4999999999999997E-2</v>
      </c>
      <c r="T545" s="193">
        <f t="shared" ref="T545" si="2222">SUM(P545:P545)*M545</f>
        <v>0.15</v>
      </c>
      <c r="U545" s="193">
        <f t="shared" ref="U545" si="2223">SUM(Q545:Q545)*M545</f>
        <v>0.15</v>
      </c>
      <c r="V545" s="201">
        <f t="shared" ref="V545" si="2224">SUM(R545:R545)*M545</f>
        <v>0.15</v>
      </c>
      <c r="W545" s="205">
        <f t="shared" si="2070"/>
        <v>0.15</v>
      </c>
      <c r="X545" s="864"/>
      <c r="Y545" s="866"/>
      <c r="Z545" s="866"/>
      <c r="AA545" s="866"/>
      <c r="AB545" s="326"/>
      <c r="AC545" s="638"/>
      <c r="AD545" s="841"/>
      <c r="AE545" s="255" t="str">
        <f t="shared" si="1959"/>
        <v>PARA MEJORAR</v>
      </c>
      <c r="AF545" s="264"/>
      <c r="AG545" s="264"/>
      <c r="AH545" s="270"/>
      <c r="AI545" s="874"/>
      <c r="AJ545" s="154"/>
      <c r="AK545" s="155"/>
      <c r="AL545" s="155"/>
      <c r="AM545" s="155"/>
      <c r="AN545" s="155"/>
      <c r="AO545" s="156"/>
      <c r="AP545" s="55"/>
    </row>
    <row r="546" spans="1:42" ht="40" customHeight="1" thickBot="1" x14ac:dyDescent="0.25">
      <c r="A546" s="895"/>
      <c r="B546" s="897"/>
      <c r="C546" s="899"/>
      <c r="D546" s="901"/>
      <c r="E546" s="827"/>
      <c r="F546" s="830"/>
      <c r="G546" s="880"/>
      <c r="H546" s="886"/>
      <c r="I546" s="888"/>
      <c r="J546" s="891"/>
      <c r="K546" s="342"/>
      <c r="L546" s="862"/>
      <c r="M546" s="658"/>
      <c r="N546" s="51" t="s">
        <v>49</v>
      </c>
      <c r="O546" s="75">
        <v>0</v>
      </c>
      <c r="P546" s="76">
        <v>0</v>
      </c>
      <c r="Q546" s="76">
        <v>0</v>
      </c>
      <c r="R546" s="158">
        <v>0</v>
      </c>
      <c r="S546" s="189">
        <f t="shared" ref="S546" si="2225">SUM(O546:O546)*M545</f>
        <v>0</v>
      </c>
      <c r="T546" s="190">
        <f t="shared" ref="T546" si="2226">SUM(P546:P546)*M545</f>
        <v>0</v>
      </c>
      <c r="U546" s="190">
        <f t="shared" ref="U546" si="2227">SUM(Q546:Q546)*M545</f>
        <v>0</v>
      </c>
      <c r="V546" s="200">
        <f t="shared" ref="V546" si="2228">SUM(R546:R546)*M545</f>
        <v>0</v>
      </c>
      <c r="W546" s="204">
        <f t="shared" si="2070"/>
        <v>0</v>
      </c>
      <c r="X546" s="864"/>
      <c r="Y546" s="866"/>
      <c r="Z546" s="866"/>
      <c r="AA546" s="866"/>
      <c r="AB546" s="326"/>
      <c r="AC546" s="638"/>
      <c r="AD546" s="841"/>
      <c r="AE546" s="256"/>
      <c r="AF546" s="264"/>
      <c r="AG546" s="264"/>
      <c r="AH546" s="270"/>
      <c r="AI546" s="874"/>
      <c r="AJ546" s="154"/>
      <c r="AK546" s="155"/>
      <c r="AL546" s="155"/>
      <c r="AM546" s="155"/>
      <c r="AN546" s="155"/>
      <c r="AO546" s="156"/>
      <c r="AP546" s="55"/>
    </row>
    <row r="547" spans="1:42" ht="40" customHeight="1" x14ac:dyDescent="0.2">
      <c r="A547" s="895"/>
      <c r="B547" s="897"/>
      <c r="C547" s="899"/>
      <c r="D547" s="901"/>
      <c r="E547" s="827"/>
      <c r="F547" s="830"/>
      <c r="G547" s="880"/>
      <c r="H547" s="886"/>
      <c r="I547" s="888"/>
      <c r="J547" s="891"/>
      <c r="K547" s="342"/>
      <c r="L547" s="656" t="s">
        <v>598</v>
      </c>
      <c r="M547" s="662">
        <v>0.25</v>
      </c>
      <c r="N547" s="53" t="s">
        <v>43</v>
      </c>
      <c r="O547" s="123">
        <v>0</v>
      </c>
      <c r="P547" s="124">
        <v>0.1</v>
      </c>
      <c r="Q547" s="124">
        <v>0.5</v>
      </c>
      <c r="R547" s="179">
        <v>1</v>
      </c>
      <c r="S547" s="192">
        <f t="shared" ref="S547" si="2229">SUM(O547:O547)*M547</f>
        <v>0</v>
      </c>
      <c r="T547" s="193">
        <f t="shared" ref="T547" si="2230">SUM(P547:P547)*M547</f>
        <v>2.5000000000000001E-2</v>
      </c>
      <c r="U547" s="193">
        <f t="shared" ref="U547" si="2231">SUM(Q547:Q547)*M547</f>
        <v>0.125</v>
      </c>
      <c r="V547" s="201">
        <f t="shared" ref="V547" si="2232">SUM(R547:R547)*M547</f>
        <v>0.25</v>
      </c>
      <c r="W547" s="205">
        <f t="shared" si="2070"/>
        <v>0.25</v>
      </c>
      <c r="X547" s="864"/>
      <c r="Y547" s="866"/>
      <c r="Z547" s="866"/>
      <c r="AA547" s="866"/>
      <c r="AB547" s="326"/>
      <c r="AC547" s="638"/>
      <c r="AD547" s="841"/>
      <c r="AE547" s="255" t="str">
        <f t="shared" si="1959"/>
        <v>EQUILIBRADA</v>
      </c>
      <c r="AF547" s="264"/>
      <c r="AG547" s="264"/>
      <c r="AH547" s="270"/>
      <c r="AI547" s="874"/>
      <c r="AJ547" s="154"/>
      <c r="AK547" s="155"/>
      <c r="AL547" s="155"/>
      <c r="AM547" s="155"/>
      <c r="AN547" s="155"/>
      <c r="AO547" s="156"/>
      <c r="AP547" s="55"/>
    </row>
    <row r="548" spans="1:42" ht="40" customHeight="1" thickBot="1" x14ac:dyDescent="0.25">
      <c r="A548" s="895"/>
      <c r="B548" s="897"/>
      <c r="C548" s="899"/>
      <c r="D548" s="901"/>
      <c r="E548" s="827"/>
      <c r="F548" s="830"/>
      <c r="G548" s="880"/>
      <c r="H548" s="886"/>
      <c r="I548" s="888"/>
      <c r="J548" s="891"/>
      <c r="K548" s="342"/>
      <c r="L548" s="657"/>
      <c r="M548" s="663"/>
      <c r="N548" s="51" t="s">
        <v>49</v>
      </c>
      <c r="O548" s="75">
        <v>0</v>
      </c>
      <c r="P548" s="76">
        <v>0</v>
      </c>
      <c r="Q548" s="76">
        <v>0</v>
      </c>
      <c r="R548" s="158">
        <v>0</v>
      </c>
      <c r="S548" s="189">
        <f t="shared" ref="S548" si="2233">SUM(O548:O548)*M547</f>
        <v>0</v>
      </c>
      <c r="T548" s="190">
        <f t="shared" ref="T548" si="2234">SUM(P548:P548)*M547</f>
        <v>0</v>
      </c>
      <c r="U548" s="190">
        <f t="shared" ref="U548" si="2235">SUM(Q548:Q548)*M547</f>
        <v>0</v>
      </c>
      <c r="V548" s="200">
        <f t="shared" ref="V548" si="2236">SUM(R548:R548)*M547</f>
        <v>0</v>
      </c>
      <c r="W548" s="204">
        <f t="shared" si="2070"/>
        <v>0</v>
      </c>
      <c r="X548" s="864"/>
      <c r="Y548" s="866"/>
      <c r="Z548" s="866"/>
      <c r="AA548" s="866"/>
      <c r="AB548" s="326"/>
      <c r="AC548" s="638"/>
      <c r="AD548" s="841"/>
      <c r="AE548" s="256"/>
      <c r="AF548" s="264"/>
      <c r="AG548" s="264"/>
      <c r="AH548" s="270"/>
      <c r="AI548" s="874"/>
      <c r="AJ548" s="154"/>
      <c r="AK548" s="155"/>
      <c r="AL548" s="155"/>
      <c r="AM548" s="155"/>
      <c r="AN548" s="155"/>
      <c r="AO548" s="156"/>
      <c r="AP548" s="55"/>
    </row>
    <row r="549" spans="1:42" ht="40" customHeight="1" x14ac:dyDescent="0.2">
      <c r="A549" s="895"/>
      <c r="B549" s="897"/>
      <c r="C549" s="899"/>
      <c r="D549" s="901"/>
      <c r="E549" s="827"/>
      <c r="F549" s="830"/>
      <c r="G549" s="880"/>
      <c r="H549" s="886"/>
      <c r="I549" s="888"/>
      <c r="J549" s="891"/>
      <c r="K549" s="342"/>
      <c r="L549" s="862" t="s">
        <v>599</v>
      </c>
      <c r="M549" s="658">
        <v>0.2</v>
      </c>
      <c r="N549" s="53" t="s">
        <v>43</v>
      </c>
      <c r="O549" s="123">
        <v>0.25</v>
      </c>
      <c r="P549" s="124">
        <v>0.5</v>
      </c>
      <c r="Q549" s="124">
        <v>0.75</v>
      </c>
      <c r="R549" s="179">
        <v>1</v>
      </c>
      <c r="S549" s="192">
        <f t="shared" ref="S549" si="2237">SUM(O549:O549)*M549</f>
        <v>0.05</v>
      </c>
      <c r="T549" s="193">
        <f t="shared" ref="T549" si="2238">SUM(P549:P549)*M549</f>
        <v>0.1</v>
      </c>
      <c r="U549" s="193">
        <f t="shared" ref="U549" si="2239">SUM(Q549:Q549)*M549</f>
        <v>0.15000000000000002</v>
      </c>
      <c r="V549" s="201">
        <f t="shared" ref="V549" si="2240">SUM(R549:R549)*M549</f>
        <v>0.2</v>
      </c>
      <c r="W549" s="205">
        <f t="shared" si="2070"/>
        <v>0.2</v>
      </c>
      <c r="X549" s="864"/>
      <c r="Y549" s="866"/>
      <c r="Z549" s="866"/>
      <c r="AA549" s="866"/>
      <c r="AB549" s="326"/>
      <c r="AC549" s="638"/>
      <c r="AD549" s="841"/>
      <c r="AE549" s="255" t="str">
        <f t="shared" si="1959"/>
        <v>PARA MEJORAR</v>
      </c>
      <c r="AF549" s="264"/>
      <c r="AG549" s="264"/>
      <c r="AH549" s="270"/>
      <c r="AI549" s="874"/>
      <c r="AJ549" s="154"/>
      <c r="AK549" s="155"/>
      <c r="AL549" s="155"/>
      <c r="AM549" s="155"/>
      <c r="AN549" s="155"/>
      <c r="AO549" s="156"/>
      <c r="AP549" s="55"/>
    </row>
    <row r="550" spans="1:42" ht="40" customHeight="1" thickBot="1" x14ac:dyDescent="0.25">
      <c r="A550" s="895"/>
      <c r="B550" s="897"/>
      <c r="C550" s="899"/>
      <c r="D550" s="901"/>
      <c r="E550" s="827"/>
      <c r="F550" s="830"/>
      <c r="G550" s="881"/>
      <c r="H550" s="485"/>
      <c r="I550" s="889"/>
      <c r="J550" s="892"/>
      <c r="K550" s="343"/>
      <c r="L550" s="871"/>
      <c r="M550" s="661"/>
      <c r="N550" s="51" t="s">
        <v>49</v>
      </c>
      <c r="O550" s="77">
        <v>0</v>
      </c>
      <c r="P550" s="78">
        <v>0</v>
      </c>
      <c r="Q550" s="78">
        <v>0</v>
      </c>
      <c r="R550" s="159">
        <v>0</v>
      </c>
      <c r="S550" s="195">
        <f t="shared" ref="S550" si="2241">SUM(O550:O550)*M549</f>
        <v>0</v>
      </c>
      <c r="T550" s="196">
        <f t="shared" ref="T550" si="2242">SUM(P550:P550)*M549</f>
        <v>0</v>
      </c>
      <c r="U550" s="196">
        <f t="shared" ref="U550" si="2243">SUM(Q550:Q550)*M549</f>
        <v>0</v>
      </c>
      <c r="V550" s="202">
        <f t="shared" ref="V550" si="2244">SUM(R550:R550)*M549</f>
        <v>0</v>
      </c>
      <c r="W550" s="206">
        <f t="shared" si="2070"/>
        <v>0</v>
      </c>
      <c r="X550" s="864"/>
      <c r="Y550" s="866"/>
      <c r="Z550" s="866"/>
      <c r="AA550" s="866"/>
      <c r="AB550" s="326"/>
      <c r="AC550" s="638"/>
      <c r="AD550" s="841"/>
      <c r="AE550" s="256"/>
      <c r="AF550" s="264"/>
      <c r="AG550" s="264"/>
      <c r="AH550" s="270"/>
      <c r="AI550" s="874"/>
      <c r="AJ550" s="154"/>
      <c r="AK550" s="155"/>
      <c r="AL550" s="155"/>
      <c r="AM550" s="155"/>
      <c r="AN550" s="155"/>
      <c r="AO550" s="156"/>
      <c r="AP550" s="55"/>
    </row>
    <row r="551" spans="1:42" ht="40" customHeight="1" x14ac:dyDescent="0.2">
      <c r="A551" s="895"/>
      <c r="B551" s="897"/>
      <c r="C551" s="818">
        <v>30</v>
      </c>
      <c r="D551" s="821" t="s">
        <v>600</v>
      </c>
      <c r="E551" s="826">
        <v>37</v>
      </c>
      <c r="F551" s="829" t="s">
        <v>601</v>
      </c>
      <c r="G551" s="346" t="s">
        <v>602</v>
      </c>
      <c r="H551" s="846">
        <v>73</v>
      </c>
      <c r="I551" s="352" t="s">
        <v>603</v>
      </c>
      <c r="J551" s="867" t="s">
        <v>604</v>
      </c>
      <c r="K551" s="355">
        <v>0</v>
      </c>
      <c r="L551" s="358" t="s">
        <v>605</v>
      </c>
      <c r="M551" s="825">
        <v>0.2</v>
      </c>
      <c r="N551" s="53" t="s">
        <v>43</v>
      </c>
      <c r="O551" s="120">
        <v>1</v>
      </c>
      <c r="P551" s="118">
        <v>1</v>
      </c>
      <c r="Q551" s="118">
        <v>1</v>
      </c>
      <c r="R551" s="168">
        <v>1</v>
      </c>
      <c r="S551" s="186">
        <f t="shared" ref="S551" si="2245">SUM(O551:O551)*M551</f>
        <v>0.2</v>
      </c>
      <c r="T551" s="187">
        <f t="shared" ref="T551" si="2246">SUM(P551:P551)*M551</f>
        <v>0.2</v>
      </c>
      <c r="U551" s="187">
        <f t="shared" ref="U551" si="2247">SUM(Q551:Q551)*M551</f>
        <v>0.2</v>
      </c>
      <c r="V551" s="199">
        <f t="shared" ref="V551" si="2248">SUM(R551:R551)*M551</f>
        <v>0.2</v>
      </c>
      <c r="W551" s="203">
        <f t="shared" si="2070"/>
        <v>0.2</v>
      </c>
      <c r="X551" s="319">
        <f>S548+S550+S552</f>
        <v>0</v>
      </c>
      <c r="Y551" s="322">
        <f>T548+T550+T552</f>
        <v>0</v>
      </c>
      <c r="Z551" s="322">
        <f>U548+U550+U552</f>
        <v>0</v>
      </c>
      <c r="AA551" s="322">
        <f>V548+V550+V552</f>
        <v>0</v>
      </c>
      <c r="AB551" s="325">
        <f>W548+W550+W552</f>
        <v>0</v>
      </c>
      <c r="AC551" s="638"/>
      <c r="AD551" s="841"/>
      <c r="AE551" s="255" t="str">
        <f t="shared" si="1959"/>
        <v>PARA MEJORAR</v>
      </c>
      <c r="AF551" s="263" t="str">
        <f>IF(COUNTIF(AE551:AE558,"PARA MEJORAR")&gt;=1,"PARA MEJORAR","BIEN")</f>
        <v>PARA MEJORAR</v>
      </c>
      <c r="AG551" s="263" t="str">
        <f>IF(COUNTIF(AF551:AF558,"PARA MEJORAR")&gt;=1,"PARA MEJORAR","BIEN")</f>
        <v>PARA MEJORAR</v>
      </c>
      <c r="AH551" s="270"/>
      <c r="AI551" s="874"/>
      <c r="AJ551" s="151"/>
      <c r="AK551" s="152"/>
      <c r="AL551" s="152"/>
      <c r="AM551" s="152"/>
      <c r="AN551" s="152"/>
      <c r="AO551" s="153"/>
      <c r="AP551" s="55"/>
    </row>
    <row r="552" spans="1:42" ht="40" customHeight="1" thickBot="1" x14ac:dyDescent="0.25">
      <c r="A552" s="895"/>
      <c r="B552" s="897"/>
      <c r="C552" s="819"/>
      <c r="D552" s="822"/>
      <c r="E552" s="827"/>
      <c r="F552" s="830"/>
      <c r="G552" s="347"/>
      <c r="H552" s="847"/>
      <c r="I552" s="353"/>
      <c r="J552" s="869"/>
      <c r="K552" s="356"/>
      <c r="L552" s="845"/>
      <c r="M552" s="658"/>
      <c r="N552" s="51" t="s">
        <v>49</v>
      </c>
      <c r="O552" s="75">
        <v>0</v>
      </c>
      <c r="P552" s="76">
        <v>0</v>
      </c>
      <c r="Q552" s="76">
        <v>0</v>
      </c>
      <c r="R552" s="158">
        <v>0</v>
      </c>
      <c r="S552" s="189">
        <f t="shared" ref="S552" si="2249">SUM(O552:O552)*M551</f>
        <v>0</v>
      </c>
      <c r="T552" s="190">
        <f t="shared" ref="T552" si="2250">SUM(P552:P552)*M551</f>
        <v>0</v>
      </c>
      <c r="U552" s="190">
        <f t="shared" ref="U552" si="2251">SUM(Q552:Q552)*M551</f>
        <v>0</v>
      </c>
      <c r="V552" s="200">
        <f t="shared" ref="V552" si="2252">SUM(R552:R552)*M551</f>
        <v>0</v>
      </c>
      <c r="W552" s="204">
        <f t="shared" si="2070"/>
        <v>0</v>
      </c>
      <c r="X552" s="320"/>
      <c r="Y552" s="323"/>
      <c r="Z552" s="323"/>
      <c r="AA552" s="323"/>
      <c r="AB552" s="326"/>
      <c r="AC552" s="638"/>
      <c r="AD552" s="841"/>
      <c r="AE552" s="256"/>
      <c r="AF552" s="264"/>
      <c r="AG552" s="264"/>
      <c r="AH552" s="270"/>
      <c r="AI552" s="874"/>
      <c r="AJ552" s="154"/>
      <c r="AK552" s="155"/>
      <c r="AL552" s="155"/>
      <c r="AM552" s="155"/>
      <c r="AN552" s="155"/>
      <c r="AO552" s="156"/>
      <c r="AP552" s="55"/>
    </row>
    <row r="553" spans="1:42" ht="40" customHeight="1" x14ac:dyDescent="0.2">
      <c r="A553" s="895"/>
      <c r="B553" s="897"/>
      <c r="C553" s="819"/>
      <c r="D553" s="822"/>
      <c r="E553" s="827"/>
      <c r="F553" s="830"/>
      <c r="G553" s="347"/>
      <c r="H553" s="847"/>
      <c r="I553" s="353"/>
      <c r="J553" s="869"/>
      <c r="K553" s="356"/>
      <c r="L553" s="842" t="s">
        <v>606</v>
      </c>
      <c r="M553" s="658">
        <v>0.4</v>
      </c>
      <c r="N553" s="53" t="s">
        <v>43</v>
      </c>
      <c r="O553" s="123">
        <v>0.1</v>
      </c>
      <c r="P553" s="124">
        <v>0.2</v>
      </c>
      <c r="Q553" s="124">
        <v>0.4</v>
      </c>
      <c r="R553" s="179">
        <v>1</v>
      </c>
      <c r="S553" s="192">
        <f t="shared" ref="S553" si="2253">SUM(O553:O553)*M553</f>
        <v>4.0000000000000008E-2</v>
      </c>
      <c r="T553" s="193">
        <f t="shared" ref="T553" si="2254">SUM(P553:P553)*M553</f>
        <v>8.0000000000000016E-2</v>
      </c>
      <c r="U553" s="193">
        <f t="shared" ref="U553" si="2255">SUM(Q553:Q553)*M553</f>
        <v>0.16000000000000003</v>
      </c>
      <c r="V553" s="201">
        <f t="shared" ref="V553" si="2256">SUM(R553:R553)*M553</f>
        <v>0.4</v>
      </c>
      <c r="W553" s="205">
        <f t="shared" si="2070"/>
        <v>0.4</v>
      </c>
      <c r="X553" s="320"/>
      <c r="Y553" s="323"/>
      <c r="Z553" s="323"/>
      <c r="AA553" s="323"/>
      <c r="AB553" s="326"/>
      <c r="AC553" s="638"/>
      <c r="AD553" s="841"/>
      <c r="AE553" s="255" t="str">
        <f t="shared" si="1959"/>
        <v>PARA MEJORAR</v>
      </c>
      <c r="AF553" s="264"/>
      <c r="AG553" s="264"/>
      <c r="AH553" s="270"/>
      <c r="AI553" s="874"/>
      <c r="AJ553" s="154"/>
      <c r="AK553" s="155"/>
      <c r="AL553" s="155"/>
      <c r="AM553" s="155"/>
      <c r="AN553" s="155"/>
      <c r="AO553" s="156"/>
      <c r="AP553" s="55"/>
    </row>
    <row r="554" spans="1:42" ht="40" customHeight="1" thickBot="1" x14ac:dyDescent="0.25">
      <c r="A554" s="895"/>
      <c r="B554" s="897"/>
      <c r="C554" s="819"/>
      <c r="D554" s="822"/>
      <c r="E554" s="827"/>
      <c r="F554" s="830"/>
      <c r="G554" s="347"/>
      <c r="H554" s="847"/>
      <c r="I554" s="353"/>
      <c r="J554" s="869"/>
      <c r="K554" s="356"/>
      <c r="L554" s="845"/>
      <c r="M554" s="658"/>
      <c r="N554" s="51" t="s">
        <v>49</v>
      </c>
      <c r="O554" s="75">
        <v>0</v>
      </c>
      <c r="P554" s="76">
        <v>0</v>
      </c>
      <c r="Q554" s="76">
        <v>0</v>
      </c>
      <c r="R554" s="158">
        <v>0</v>
      </c>
      <c r="S554" s="189">
        <f t="shared" ref="S554" si="2257">SUM(O554:O554)*M553</f>
        <v>0</v>
      </c>
      <c r="T554" s="190">
        <f t="shared" ref="T554" si="2258">SUM(P554:P554)*M553</f>
        <v>0</v>
      </c>
      <c r="U554" s="190">
        <f t="shared" ref="U554" si="2259">SUM(Q554:Q554)*M553</f>
        <v>0</v>
      </c>
      <c r="V554" s="200">
        <f t="shared" ref="V554" si="2260">SUM(R554:R554)*M553</f>
        <v>0</v>
      </c>
      <c r="W554" s="204">
        <f t="shared" si="2070"/>
        <v>0</v>
      </c>
      <c r="X554" s="320"/>
      <c r="Y554" s="323"/>
      <c r="Z554" s="323"/>
      <c r="AA554" s="323"/>
      <c r="AB554" s="326"/>
      <c r="AC554" s="638"/>
      <c r="AD554" s="841"/>
      <c r="AE554" s="256"/>
      <c r="AF554" s="264"/>
      <c r="AG554" s="264"/>
      <c r="AH554" s="270"/>
      <c r="AI554" s="874"/>
      <c r="AJ554" s="154"/>
      <c r="AK554" s="155"/>
      <c r="AL554" s="155"/>
      <c r="AM554" s="155"/>
      <c r="AN554" s="155"/>
      <c r="AO554" s="156"/>
      <c r="AP554" s="55"/>
    </row>
    <row r="555" spans="1:42" ht="40" customHeight="1" x14ac:dyDescent="0.2">
      <c r="A555" s="895"/>
      <c r="B555" s="897"/>
      <c r="C555" s="819"/>
      <c r="D555" s="822"/>
      <c r="E555" s="827"/>
      <c r="F555" s="830"/>
      <c r="G555" s="347"/>
      <c r="H555" s="847"/>
      <c r="I555" s="353"/>
      <c r="J555" s="869"/>
      <c r="K555" s="356"/>
      <c r="L555" s="842" t="s">
        <v>607</v>
      </c>
      <c r="M555" s="658">
        <v>0.4</v>
      </c>
      <c r="N555" s="53" t="s">
        <v>43</v>
      </c>
      <c r="O555" s="123">
        <v>0</v>
      </c>
      <c r="P555" s="124">
        <v>0.4</v>
      </c>
      <c r="Q555" s="124">
        <v>0.6</v>
      </c>
      <c r="R555" s="179">
        <v>1</v>
      </c>
      <c r="S555" s="192">
        <f t="shared" ref="S555" si="2261">SUM(O555:O555)*M555</f>
        <v>0</v>
      </c>
      <c r="T555" s="193">
        <f t="shared" ref="T555" si="2262">SUM(P555:P555)*M555</f>
        <v>0.16000000000000003</v>
      </c>
      <c r="U555" s="193">
        <f t="shared" ref="U555" si="2263">SUM(Q555:Q555)*M555</f>
        <v>0.24</v>
      </c>
      <c r="V555" s="201">
        <f t="shared" ref="V555" si="2264">SUM(R555:R555)*M555</f>
        <v>0.4</v>
      </c>
      <c r="W555" s="205">
        <f t="shared" si="2070"/>
        <v>0.4</v>
      </c>
      <c r="X555" s="320"/>
      <c r="Y555" s="323"/>
      <c r="Z555" s="323"/>
      <c r="AA555" s="323"/>
      <c r="AB555" s="326"/>
      <c r="AC555" s="638"/>
      <c r="AD555" s="841"/>
      <c r="AE555" s="255" t="str">
        <f t="shared" ref="AE555:AE617" si="2265">+IF(O556&gt;O555,"SUPERADA",IF(O556=O555,"EQUILIBRADA",IF(O556&lt;O555,"PARA MEJORAR")))</f>
        <v>EQUILIBRADA</v>
      </c>
      <c r="AF555" s="264"/>
      <c r="AG555" s="264"/>
      <c r="AH555" s="270"/>
      <c r="AI555" s="874"/>
      <c r="AJ555" s="154"/>
      <c r="AK555" s="155"/>
      <c r="AL555" s="155"/>
      <c r="AM555" s="155"/>
      <c r="AN555" s="155"/>
      <c r="AO555" s="156"/>
      <c r="AP555" s="55"/>
    </row>
    <row r="556" spans="1:42" ht="40" customHeight="1" thickBot="1" x14ac:dyDescent="0.25">
      <c r="A556" s="895"/>
      <c r="B556" s="897"/>
      <c r="C556" s="819"/>
      <c r="D556" s="822"/>
      <c r="E556" s="827"/>
      <c r="F556" s="830"/>
      <c r="G556" s="347"/>
      <c r="H556" s="847"/>
      <c r="I556" s="353"/>
      <c r="J556" s="869"/>
      <c r="K556" s="356"/>
      <c r="L556" s="859"/>
      <c r="M556" s="662"/>
      <c r="N556" s="51" t="s">
        <v>49</v>
      </c>
      <c r="O556" s="94">
        <v>0</v>
      </c>
      <c r="P556" s="92">
        <v>0</v>
      </c>
      <c r="Q556" s="92">
        <v>0</v>
      </c>
      <c r="R556" s="170">
        <v>0</v>
      </c>
      <c r="S556" s="195">
        <f t="shared" ref="S556" si="2266">SUM(O556:O556)*M555</f>
        <v>0</v>
      </c>
      <c r="T556" s="196">
        <f t="shared" ref="T556" si="2267">SUM(P556:P556)*M555</f>
        <v>0</v>
      </c>
      <c r="U556" s="196">
        <f t="shared" ref="U556" si="2268">SUM(Q556:Q556)*M555</f>
        <v>0</v>
      </c>
      <c r="V556" s="202">
        <f t="shared" ref="V556" si="2269">SUM(R556:R556)*M555</f>
        <v>0</v>
      </c>
      <c r="W556" s="206">
        <f t="shared" si="2070"/>
        <v>0</v>
      </c>
      <c r="X556" s="320"/>
      <c r="Y556" s="323"/>
      <c r="Z556" s="323"/>
      <c r="AA556" s="323"/>
      <c r="AB556" s="326"/>
      <c r="AC556" s="638"/>
      <c r="AD556" s="841"/>
      <c r="AE556" s="256"/>
      <c r="AF556" s="264"/>
      <c r="AG556" s="264"/>
      <c r="AH556" s="270"/>
      <c r="AI556" s="874"/>
      <c r="AJ556" s="154"/>
      <c r="AK556" s="155"/>
      <c r="AL556" s="155"/>
      <c r="AM556" s="155"/>
      <c r="AN556" s="155"/>
      <c r="AO556" s="156"/>
      <c r="AP556" s="55"/>
    </row>
    <row r="557" spans="1:42" ht="40" customHeight="1" x14ac:dyDescent="0.2">
      <c r="A557" s="895"/>
      <c r="B557" s="897"/>
      <c r="C557" s="819"/>
      <c r="D557" s="822"/>
      <c r="E557" s="827"/>
      <c r="F557" s="830"/>
      <c r="G557" s="835" t="s">
        <v>608</v>
      </c>
      <c r="H557" s="846">
        <v>74</v>
      </c>
      <c r="I557" s="867" t="s">
        <v>609</v>
      </c>
      <c r="J557" s="867" t="s">
        <v>610</v>
      </c>
      <c r="K557" s="355">
        <v>0</v>
      </c>
      <c r="L557" s="358" t="s">
        <v>611</v>
      </c>
      <c r="M557" s="825">
        <v>1</v>
      </c>
      <c r="N557" s="53" t="s">
        <v>43</v>
      </c>
      <c r="O557" s="120">
        <v>0.1</v>
      </c>
      <c r="P557" s="118">
        <v>0.5</v>
      </c>
      <c r="Q557" s="118">
        <v>0.7</v>
      </c>
      <c r="R557" s="168">
        <v>1</v>
      </c>
      <c r="S557" s="186">
        <f t="shared" ref="S557" si="2270">SUM(O557:O557)*M557</f>
        <v>0.1</v>
      </c>
      <c r="T557" s="187">
        <f t="shared" ref="T557" si="2271">SUM(P557:P557)*M557</f>
        <v>0.5</v>
      </c>
      <c r="U557" s="187">
        <f t="shared" ref="U557" si="2272">SUM(Q557:Q557)*M557</f>
        <v>0.7</v>
      </c>
      <c r="V557" s="199">
        <f t="shared" ref="V557" si="2273">SUM(R557:R557)*M557</f>
        <v>1</v>
      </c>
      <c r="W557" s="203">
        <f t="shared" si="2070"/>
        <v>1</v>
      </c>
      <c r="X557" s="319">
        <f>S554</f>
        <v>0</v>
      </c>
      <c r="Y557" s="322">
        <f>T554</f>
        <v>0</v>
      </c>
      <c r="Z557" s="322">
        <f>U554</f>
        <v>0</v>
      </c>
      <c r="AA557" s="322">
        <f>V554</f>
        <v>0</v>
      </c>
      <c r="AB557" s="325">
        <f>W554</f>
        <v>0</v>
      </c>
      <c r="AC557" s="638"/>
      <c r="AD557" s="841"/>
      <c r="AE557" s="255" t="str">
        <f t="shared" si="2265"/>
        <v>PARA MEJORAR</v>
      </c>
      <c r="AF557" s="264"/>
      <c r="AG557" s="264"/>
      <c r="AH557" s="270"/>
      <c r="AI557" s="874"/>
      <c r="AJ557" s="154"/>
      <c r="AK557" s="155"/>
      <c r="AL557" s="155"/>
      <c r="AM557" s="155"/>
      <c r="AN557" s="155"/>
      <c r="AO557" s="156"/>
      <c r="AP557" s="55"/>
    </row>
    <row r="558" spans="1:42" ht="40" customHeight="1" thickBot="1" x14ac:dyDescent="0.25">
      <c r="A558" s="895"/>
      <c r="B558" s="897"/>
      <c r="C558" s="820"/>
      <c r="D558" s="823"/>
      <c r="E558" s="828"/>
      <c r="F558" s="831"/>
      <c r="G558" s="837"/>
      <c r="H558" s="848"/>
      <c r="I558" s="868"/>
      <c r="J558" s="868"/>
      <c r="K558" s="357"/>
      <c r="L558" s="844"/>
      <c r="M558" s="661"/>
      <c r="N558" s="51" t="s">
        <v>49</v>
      </c>
      <c r="O558" s="77">
        <v>0</v>
      </c>
      <c r="P558" s="78">
        <v>0</v>
      </c>
      <c r="Q558" s="78">
        <v>0</v>
      </c>
      <c r="R558" s="159">
        <v>0</v>
      </c>
      <c r="S558" s="195">
        <f t="shared" ref="S558" si="2274">SUM(O558:O558)*M557</f>
        <v>0</v>
      </c>
      <c r="T558" s="196">
        <f t="shared" ref="T558" si="2275">SUM(P558:P558)*M557</f>
        <v>0</v>
      </c>
      <c r="U558" s="196">
        <f t="shared" ref="U558" si="2276">SUM(Q558:Q558)*M557</f>
        <v>0</v>
      </c>
      <c r="V558" s="202">
        <f t="shared" ref="V558" si="2277">SUM(R558:R558)*M557</f>
        <v>0</v>
      </c>
      <c r="W558" s="206">
        <f t="shared" si="2070"/>
        <v>0</v>
      </c>
      <c r="X558" s="320"/>
      <c r="Y558" s="323"/>
      <c r="Z558" s="323"/>
      <c r="AA558" s="323"/>
      <c r="AB558" s="326"/>
      <c r="AC558" s="638"/>
      <c r="AD558" s="841"/>
      <c r="AE558" s="256"/>
      <c r="AF558" s="265"/>
      <c r="AG558" s="265"/>
      <c r="AH558" s="270"/>
      <c r="AI558" s="874"/>
      <c r="AJ558" s="154"/>
      <c r="AK558" s="155"/>
      <c r="AL558" s="155"/>
      <c r="AM558" s="155"/>
      <c r="AN558" s="155"/>
      <c r="AO558" s="156"/>
      <c r="AP558" s="55"/>
    </row>
    <row r="559" spans="1:42" ht="40" customHeight="1" x14ac:dyDescent="0.2">
      <c r="A559" s="895"/>
      <c r="B559" s="897"/>
      <c r="C559" s="818">
        <v>31</v>
      </c>
      <c r="D559" s="822" t="s">
        <v>612</v>
      </c>
      <c r="E559" s="827">
        <v>38</v>
      </c>
      <c r="F559" s="833" t="s">
        <v>613</v>
      </c>
      <c r="G559" s="850" t="s">
        <v>614</v>
      </c>
      <c r="H559" s="846">
        <v>75</v>
      </c>
      <c r="I559" s="352" t="s">
        <v>615</v>
      </c>
      <c r="J559" s="352" t="s">
        <v>616</v>
      </c>
      <c r="K559" s="355">
        <v>0</v>
      </c>
      <c r="L559" s="872" t="s">
        <v>617</v>
      </c>
      <c r="M559" s="825">
        <v>0.15</v>
      </c>
      <c r="N559" s="53" t="s">
        <v>43</v>
      </c>
      <c r="O559" s="120">
        <v>1</v>
      </c>
      <c r="P559" s="118">
        <v>1</v>
      </c>
      <c r="Q559" s="118">
        <v>1</v>
      </c>
      <c r="R559" s="168">
        <v>1</v>
      </c>
      <c r="S559" s="186">
        <f t="shared" ref="S559" si="2278">SUM(O559:O559)*M559</f>
        <v>0.15</v>
      </c>
      <c r="T559" s="187">
        <f t="shared" ref="T559" si="2279">SUM(P559:P559)*M559</f>
        <v>0.15</v>
      </c>
      <c r="U559" s="187">
        <f t="shared" ref="U559" si="2280">SUM(Q559:Q559)*M559</f>
        <v>0.15</v>
      </c>
      <c r="V559" s="199">
        <f t="shared" ref="V559" si="2281">SUM(R559:R559)*M559</f>
        <v>0.15</v>
      </c>
      <c r="W559" s="203">
        <f t="shared" si="2070"/>
        <v>0.15</v>
      </c>
      <c r="X559" s="319">
        <f>S556+S558+S560+S564+S562</f>
        <v>0</v>
      </c>
      <c r="Y559" s="322">
        <f>T556+T558+T560+T564+T562</f>
        <v>0</v>
      </c>
      <c r="Z559" s="322">
        <f>U556+U558+U560+U564+U562</f>
        <v>0</v>
      </c>
      <c r="AA559" s="322">
        <f>V556+V558+V560+V564+V562</f>
        <v>0</v>
      </c>
      <c r="AB559" s="325">
        <f>W556+W558+W560+W564+W562</f>
        <v>0</v>
      </c>
      <c r="AC559" s="638"/>
      <c r="AD559" s="841"/>
      <c r="AE559" s="255" t="str">
        <f t="shared" si="2265"/>
        <v>PARA MEJORAR</v>
      </c>
      <c r="AF559" s="263" t="str">
        <f>IF(COUNTIF(AE559:AE568,"PARA MEJORAR")&gt;=1,"PARA MEJORAR","BIEN")</f>
        <v>PARA MEJORAR</v>
      </c>
      <c r="AG559" s="263" t="str">
        <f>IF(COUNTIF(AF559:AF568,"PARA MEJORAR")&gt;=1,"PARA MEJORAR","BIEN")</f>
        <v>PARA MEJORAR</v>
      </c>
      <c r="AH559" s="270"/>
      <c r="AI559" s="874"/>
      <c r="AJ559" s="18"/>
      <c r="AK559" s="19"/>
      <c r="AL559" s="19"/>
      <c r="AM559" s="19"/>
      <c r="AN559" s="19"/>
      <c r="AO559" s="20"/>
      <c r="AP559" s="55"/>
    </row>
    <row r="560" spans="1:42" ht="40" customHeight="1" thickBot="1" x14ac:dyDescent="0.25">
      <c r="A560" s="895"/>
      <c r="B560" s="897"/>
      <c r="C560" s="819"/>
      <c r="D560" s="822"/>
      <c r="E560" s="827"/>
      <c r="F560" s="833"/>
      <c r="G560" s="851"/>
      <c r="H560" s="847"/>
      <c r="I560" s="353"/>
      <c r="J560" s="353"/>
      <c r="K560" s="356"/>
      <c r="L560" s="657"/>
      <c r="M560" s="658"/>
      <c r="N560" s="51" t="s">
        <v>49</v>
      </c>
      <c r="O560" s="75">
        <v>0</v>
      </c>
      <c r="P560" s="76">
        <v>0</v>
      </c>
      <c r="Q560" s="76">
        <v>0</v>
      </c>
      <c r="R560" s="158">
        <v>0</v>
      </c>
      <c r="S560" s="189">
        <f t="shared" ref="S560" si="2282">SUM(O560:O560)*M559</f>
        <v>0</v>
      </c>
      <c r="T560" s="190">
        <f t="shared" ref="T560" si="2283">SUM(P560:P560)*M559</f>
        <v>0</v>
      </c>
      <c r="U560" s="190">
        <f t="shared" ref="U560" si="2284">SUM(Q560:Q560)*M559</f>
        <v>0</v>
      </c>
      <c r="V560" s="200">
        <f t="shared" ref="V560" si="2285">SUM(R560:R560)*M559</f>
        <v>0</v>
      </c>
      <c r="W560" s="204">
        <f t="shared" si="2070"/>
        <v>0</v>
      </c>
      <c r="X560" s="320"/>
      <c r="Y560" s="323"/>
      <c r="Z560" s="323"/>
      <c r="AA560" s="323"/>
      <c r="AB560" s="326"/>
      <c r="AC560" s="638"/>
      <c r="AD560" s="841"/>
      <c r="AE560" s="256"/>
      <c r="AF560" s="264"/>
      <c r="AG560" s="264"/>
      <c r="AH560" s="270"/>
      <c r="AI560" s="874"/>
      <c r="AJ560" s="21"/>
      <c r="AK560" s="61"/>
      <c r="AL560" s="61"/>
      <c r="AM560" s="61"/>
      <c r="AN560" s="61"/>
      <c r="AO560" s="22"/>
      <c r="AP560" s="55"/>
    </row>
    <row r="561" spans="1:42" ht="40" customHeight="1" x14ac:dyDescent="0.2">
      <c r="A561" s="895"/>
      <c r="B561" s="897"/>
      <c r="C561" s="819"/>
      <c r="D561" s="822"/>
      <c r="E561" s="827"/>
      <c r="F561" s="833"/>
      <c r="G561" s="851"/>
      <c r="H561" s="847"/>
      <c r="I561" s="353"/>
      <c r="J561" s="353"/>
      <c r="K561" s="356"/>
      <c r="L561" s="656" t="s">
        <v>618</v>
      </c>
      <c r="M561" s="658">
        <v>0.15</v>
      </c>
      <c r="N561" s="53" t="s">
        <v>43</v>
      </c>
      <c r="O561" s="123">
        <v>1</v>
      </c>
      <c r="P561" s="124">
        <v>1</v>
      </c>
      <c r="Q561" s="124">
        <v>1</v>
      </c>
      <c r="R561" s="179">
        <v>1</v>
      </c>
      <c r="S561" s="192">
        <f t="shared" ref="S561" si="2286">SUM(O561:O561)*M561</f>
        <v>0.15</v>
      </c>
      <c r="T561" s="193">
        <f t="shared" ref="T561" si="2287">SUM(P561:P561)*M561</f>
        <v>0.15</v>
      </c>
      <c r="U561" s="193">
        <f t="shared" ref="U561" si="2288">SUM(Q561:Q561)*M561</f>
        <v>0.15</v>
      </c>
      <c r="V561" s="201">
        <f t="shared" ref="V561" si="2289">SUM(R561:R561)*M561</f>
        <v>0.15</v>
      </c>
      <c r="W561" s="205">
        <f t="shared" si="2070"/>
        <v>0.15</v>
      </c>
      <c r="X561" s="320"/>
      <c r="Y561" s="323"/>
      <c r="Z561" s="323"/>
      <c r="AA561" s="323"/>
      <c r="AB561" s="326"/>
      <c r="AC561" s="638"/>
      <c r="AD561" s="841"/>
      <c r="AE561" s="255" t="str">
        <f t="shared" si="2265"/>
        <v>PARA MEJORAR</v>
      </c>
      <c r="AF561" s="264"/>
      <c r="AG561" s="264"/>
      <c r="AH561" s="270"/>
      <c r="AI561" s="874"/>
      <c r="AJ561" s="21"/>
      <c r="AK561" s="61"/>
      <c r="AL561" s="61"/>
      <c r="AM561" s="61"/>
      <c r="AN561" s="61"/>
      <c r="AO561" s="22"/>
      <c r="AP561" s="55"/>
    </row>
    <row r="562" spans="1:42" ht="40" customHeight="1" thickBot="1" x14ac:dyDescent="0.25">
      <c r="A562" s="895"/>
      <c r="B562" s="897"/>
      <c r="C562" s="819"/>
      <c r="D562" s="822"/>
      <c r="E562" s="827"/>
      <c r="F562" s="833"/>
      <c r="G562" s="851"/>
      <c r="H562" s="847"/>
      <c r="I562" s="353"/>
      <c r="J562" s="353"/>
      <c r="K562" s="356"/>
      <c r="L562" s="657"/>
      <c r="M562" s="658"/>
      <c r="N562" s="51" t="s">
        <v>49</v>
      </c>
      <c r="O562" s="75">
        <v>0</v>
      </c>
      <c r="P562" s="76">
        <v>0</v>
      </c>
      <c r="Q562" s="76">
        <v>0</v>
      </c>
      <c r="R562" s="158">
        <v>0</v>
      </c>
      <c r="S562" s="189">
        <f t="shared" ref="S562" si="2290">SUM(O562:O562)*M561</f>
        <v>0</v>
      </c>
      <c r="T562" s="190">
        <f t="shared" ref="T562" si="2291">SUM(P562:P562)*M561</f>
        <v>0</v>
      </c>
      <c r="U562" s="190">
        <f t="shared" ref="U562" si="2292">SUM(Q562:Q562)*M561</f>
        <v>0</v>
      </c>
      <c r="V562" s="200">
        <f t="shared" ref="V562" si="2293">SUM(R562:R562)*M561</f>
        <v>0</v>
      </c>
      <c r="W562" s="204">
        <f t="shared" si="2070"/>
        <v>0</v>
      </c>
      <c r="X562" s="320"/>
      <c r="Y562" s="323"/>
      <c r="Z562" s="323"/>
      <c r="AA562" s="323"/>
      <c r="AB562" s="326"/>
      <c r="AC562" s="638"/>
      <c r="AD562" s="841"/>
      <c r="AE562" s="256"/>
      <c r="AF562" s="264"/>
      <c r="AG562" s="264"/>
      <c r="AH562" s="270"/>
      <c r="AI562" s="874"/>
      <c r="AJ562" s="21"/>
      <c r="AK562" s="61"/>
      <c r="AL562" s="61"/>
      <c r="AM562" s="61"/>
      <c r="AN562" s="61"/>
      <c r="AO562" s="22"/>
      <c r="AP562" s="55"/>
    </row>
    <row r="563" spans="1:42" ht="40" customHeight="1" x14ac:dyDescent="0.2">
      <c r="A563" s="895"/>
      <c r="B563" s="897"/>
      <c r="C563" s="819"/>
      <c r="D563" s="822"/>
      <c r="E563" s="827"/>
      <c r="F563" s="833"/>
      <c r="G563" s="851"/>
      <c r="H563" s="847"/>
      <c r="I563" s="353"/>
      <c r="J563" s="353"/>
      <c r="K563" s="356"/>
      <c r="L563" s="656" t="s">
        <v>619</v>
      </c>
      <c r="M563" s="658">
        <v>0.25</v>
      </c>
      <c r="N563" s="53" t="s">
        <v>43</v>
      </c>
      <c r="O563" s="123">
        <v>0</v>
      </c>
      <c r="P563" s="124">
        <v>1</v>
      </c>
      <c r="Q563" s="124">
        <v>1</v>
      </c>
      <c r="R563" s="179">
        <v>1</v>
      </c>
      <c r="S563" s="192">
        <f t="shared" ref="S563" si="2294">SUM(O563:O563)*M563</f>
        <v>0</v>
      </c>
      <c r="T563" s="193">
        <f t="shared" ref="T563" si="2295">SUM(P563:P563)*M563</f>
        <v>0.25</v>
      </c>
      <c r="U563" s="193">
        <f t="shared" ref="U563" si="2296">SUM(Q563:Q563)*M563</f>
        <v>0.25</v>
      </c>
      <c r="V563" s="201">
        <f t="shared" ref="V563" si="2297">SUM(R563:R563)*M563</f>
        <v>0.25</v>
      </c>
      <c r="W563" s="205">
        <f t="shared" si="2070"/>
        <v>0.25</v>
      </c>
      <c r="X563" s="320"/>
      <c r="Y563" s="323"/>
      <c r="Z563" s="323"/>
      <c r="AA563" s="323"/>
      <c r="AB563" s="326"/>
      <c r="AC563" s="638"/>
      <c r="AD563" s="841"/>
      <c r="AE563" s="255" t="str">
        <f t="shared" si="2265"/>
        <v>EQUILIBRADA</v>
      </c>
      <c r="AF563" s="264"/>
      <c r="AG563" s="264"/>
      <c r="AH563" s="270"/>
      <c r="AI563" s="874"/>
      <c r="AJ563" s="21"/>
      <c r="AK563" s="61"/>
      <c r="AL563" s="61"/>
      <c r="AM563" s="61"/>
      <c r="AN563" s="61"/>
      <c r="AO563" s="22"/>
      <c r="AP563" s="55"/>
    </row>
    <row r="564" spans="1:42" ht="40" customHeight="1" thickBot="1" x14ac:dyDescent="0.25">
      <c r="A564" s="895"/>
      <c r="B564" s="897"/>
      <c r="C564" s="819"/>
      <c r="D564" s="822"/>
      <c r="E564" s="827"/>
      <c r="F564" s="833"/>
      <c r="G564" s="851"/>
      <c r="H564" s="847"/>
      <c r="I564" s="353"/>
      <c r="J564" s="353"/>
      <c r="K564" s="356"/>
      <c r="L564" s="657"/>
      <c r="M564" s="658"/>
      <c r="N564" s="51" t="s">
        <v>49</v>
      </c>
      <c r="O564" s="75">
        <v>0</v>
      </c>
      <c r="P564" s="76">
        <v>0</v>
      </c>
      <c r="Q564" s="76">
        <v>0</v>
      </c>
      <c r="R564" s="158">
        <v>0</v>
      </c>
      <c r="S564" s="189">
        <f t="shared" ref="S564" si="2298">SUM(O564:O564)*M563</f>
        <v>0</v>
      </c>
      <c r="T564" s="190">
        <f t="shared" ref="T564" si="2299">SUM(P564:P564)*M563</f>
        <v>0</v>
      </c>
      <c r="U564" s="190">
        <f t="shared" ref="U564" si="2300">SUM(Q564:Q564)*M563</f>
        <v>0</v>
      </c>
      <c r="V564" s="200">
        <f t="shared" ref="V564" si="2301">SUM(R564:R564)*M563</f>
        <v>0</v>
      </c>
      <c r="W564" s="204">
        <f t="shared" si="2070"/>
        <v>0</v>
      </c>
      <c r="X564" s="320"/>
      <c r="Y564" s="323"/>
      <c r="Z564" s="323"/>
      <c r="AA564" s="323"/>
      <c r="AB564" s="326"/>
      <c r="AC564" s="638"/>
      <c r="AD564" s="841"/>
      <c r="AE564" s="256"/>
      <c r="AF564" s="264"/>
      <c r="AG564" s="264"/>
      <c r="AH564" s="270"/>
      <c r="AI564" s="874"/>
      <c r="AJ564" s="21"/>
      <c r="AK564" s="61"/>
      <c r="AL564" s="61"/>
      <c r="AM564" s="61"/>
      <c r="AN564" s="61"/>
      <c r="AO564" s="22"/>
      <c r="AP564" s="55"/>
    </row>
    <row r="565" spans="1:42" ht="40" customHeight="1" x14ac:dyDescent="0.2">
      <c r="A565" s="895"/>
      <c r="B565" s="897"/>
      <c r="C565" s="819"/>
      <c r="D565" s="822"/>
      <c r="E565" s="827"/>
      <c r="F565" s="833"/>
      <c r="G565" s="851"/>
      <c r="H565" s="847"/>
      <c r="I565" s="353"/>
      <c r="J565" s="353"/>
      <c r="K565" s="356"/>
      <c r="L565" s="656" t="s">
        <v>620</v>
      </c>
      <c r="M565" s="662">
        <v>0.25</v>
      </c>
      <c r="N565" s="53" t="s">
        <v>43</v>
      </c>
      <c r="O565" s="125">
        <v>0</v>
      </c>
      <c r="P565" s="126">
        <v>1</v>
      </c>
      <c r="Q565" s="126">
        <v>1</v>
      </c>
      <c r="R565" s="180">
        <v>1</v>
      </c>
      <c r="S565" s="192">
        <f t="shared" ref="S565" si="2302">SUM(O565:O565)*M565</f>
        <v>0</v>
      </c>
      <c r="T565" s="193">
        <f t="shared" ref="T565" si="2303">SUM(P565:P565)*M565</f>
        <v>0.25</v>
      </c>
      <c r="U565" s="193">
        <f t="shared" ref="U565" si="2304">SUM(Q565:Q565)*M565</f>
        <v>0.25</v>
      </c>
      <c r="V565" s="201">
        <f t="shared" ref="V565" si="2305">SUM(R565:R565)*M565</f>
        <v>0.25</v>
      </c>
      <c r="W565" s="205">
        <f t="shared" si="2070"/>
        <v>0.25</v>
      </c>
      <c r="X565" s="320"/>
      <c r="Y565" s="323"/>
      <c r="Z565" s="323"/>
      <c r="AA565" s="323"/>
      <c r="AB565" s="326"/>
      <c r="AC565" s="638"/>
      <c r="AD565" s="841"/>
      <c r="AE565" s="255" t="str">
        <f t="shared" si="2265"/>
        <v>EQUILIBRADA</v>
      </c>
      <c r="AF565" s="264"/>
      <c r="AG565" s="264"/>
      <c r="AH565" s="270"/>
      <c r="AI565" s="874"/>
      <c r="AJ565" s="21"/>
      <c r="AK565" s="61"/>
      <c r="AL565" s="61"/>
      <c r="AM565" s="61"/>
      <c r="AN565" s="61"/>
      <c r="AO565" s="22"/>
      <c r="AP565" s="55"/>
    </row>
    <row r="566" spans="1:42" ht="40" customHeight="1" thickBot="1" x14ac:dyDescent="0.25">
      <c r="A566" s="895"/>
      <c r="B566" s="897"/>
      <c r="C566" s="819"/>
      <c r="D566" s="822"/>
      <c r="E566" s="827"/>
      <c r="F566" s="833"/>
      <c r="G566" s="851"/>
      <c r="H566" s="847"/>
      <c r="I566" s="353"/>
      <c r="J566" s="353"/>
      <c r="K566" s="356"/>
      <c r="L566" s="657"/>
      <c r="M566" s="663"/>
      <c r="N566" s="51" t="s">
        <v>49</v>
      </c>
      <c r="O566" s="75">
        <v>0</v>
      </c>
      <c r="P566" s="76">
        <v>0</v>
      </c>
      <c r="Q566" s="76">
        <v>0</v>
      </c>
      <c r="R566" s="158">
        <v>0</v>
      </c>
      <c r="S566" s="189">
        <f t="shared" ref="S566" si="2306">SUM(O566:O566)*M565</f>
        <v>0</v>
      </c>
      <c r="T566" s="190">
        <f t="shared" ref="T566" si="2307">SUM(P566:P566)*M565</f>
        <v>0</v>
      </c>
      <c r="U566" s="190">
        <f t="shared" ref="U566" si="2308">SUM(Q566:Q566)*M565</f>
        <v>0</v>
      </c>
      <c r="V566" s="200">
        <f t="shared" ref="V566" si="2309">SUM(R566:R566)*M565</f>
        <v>0</v>
      </c>
      <c r="W566" s="204">
        <f t="shared" si="2070"/>
        <v>0</v>
      </c>
      <c r="X566" s="320"/>
      <c r="Y566" s="323"/>
      <c r="Z566" s="323"/>
      <c r="AA566" s="323"/>
      <c r="AB566" s="326"/>
      <c r="AC566" s="638"/>
      <c r="AD566" s="841"/>
      <c r="AE566" s="256"/>
      <c r="AF566" s="264"/>
      <c r="AG566" s="264"/>
      <c r="AH566" s="270"/>
      <c r="AI566" s="874"/>
      <c r="AJ566" s="21"/>
      <c r="AK566" s="61"/>
      <c r="AL566" s="61"/>
      <c r="AM566" s="61"/>
      <c r="AN566" s="61"/>
      <c r="AO566" s="22"/>
      <c r="AP566" s="55"/>
    </row>
    <row r="567" spans="1:42" ht="40" customHeight="1" x14ac:dyDescent="0.2">
      <c r="A567" s="895"/>
      <c r="B567" s="897"/>
      <c r="C567" s="819"/>
      <c r="D567" s="822"/>
      <c r="E567" s="827"/>
      <c r="F567" s="833"/>
      <c r="G567" s="851"/>
      <c r="H567" s="847"/>
      <c r="I567" s="353"/>
      <c r="J567" s="353"/>
      <c r="K567" s="356"/>
      <c r="L567" s="656" t="s">
        <v>621</v>
      </c>
      <c r="M567" s="658">
        <v>0.2</v>
      </c>
      <c r="N567" s="53" t="s">
        <v>43</v>
      </c>
      <c r="O567" s="123">
        <v>0</v>
      </c>
      <c r="P567" s="124">
        <v>0</v>
      </c>
      <c r="Q567" s="124">
        <v>0</v>
      </c>
      <c r="R567" s="179">
        <v>1</v>
      </c>
      <c r="S567" s="192">
        <f t="shared" ref="S567" si="2310">SUM(O567:O567)*M567</f>
        <v>0</v>
      </c>
      <c r="T567" s="193">
        <f t="shared" ref="T567" si="2311">SUM(P567:P567)*M567</f>
        <v>0</v>
      </c>
      <c r="U567" s="193">
        <f t="shared" ref="U567" si="2312">SUM(Q567:Q567)*M567</f>
        <v>0</v>
      </c>
      <c r="V567" s="201">
        <f t="shared" ref="V567" si="2313">SUM(R567:R567)*M567</f>
        <v>0.2</v>
      </c>
      <c r="W567" s="205">
        <f t="shared" si="2070"/>
        <v>0.2</v>
      </c>
      <c r="X567" s="320"/>
      <c r="Y567" s="323"/>
      <c r="Z567" s="323"/>
      <c r="AA567" s="323"/>
      <c r="AB567" s="326"/>
      <c r="AC567" s="638"/>
      <c r="AD567" s="841"/>
      <c r="AE567" s="255" t="str">
        <f t="shared" si="2265"/>
        <v>EQUILIBRADA</v>
      </c>
      <c r="AF567" s="264"/>
      <c r="AG567" s="264"/>
      <c r="AH567" s="270"/>
      <c r="AI567" s="874"/>
      <c r="AJ567" s="21"/>
      <c r="AK567" s="61"/>
      <c r="AL567" s="61"/>
      <c r="AM567" s="61"/>
      <c r="AN567" s="61"/>
      <c r="AO567" s="22"/>
      <c r="AP567" s="55"/>
    </row>
    <row r="568" spans="1:42" ht="40" customHeight="1" thickBot="1" x14ac:dyDescent="0.25">
      <c r="A568" s="895"/>
      <c r="B568" s="897"/>
      <c r="C568" s="819"/>
      <c r="D568" s="822"/>
      <c r="E568" s="827"/>
      <c r="F568" s="833"/>
      <c r="G568" s="851"/>
      <c r="H568" s="847"/>
      <c r="I568" s="353"/>
      <c r="J568" s="353"/>
      <c r="K568" s="356"/>
      <c r="L568" s="858"/>
      <c r="M568" s="662"/>
      <c r="N568" s="51" t="s">
        <v>49</v>
      </c>
      <c r="O568" s="77">
        <v>0</v>
      </c>
      <c r="P568" s="78">
        <v>0</v>
      </c>
      <c r="Q568" s="78">
        <v>0</v>
      </c>
      <c r="R568" s="159">
        <v>0</v>
      </c>
      <c r="S568" s="195">
        <f t="shared" ref="S568" si="2314">SUM(O568:O568)*M567</f>
        <v>0</v>
      </c>
      <c r="T568" s="196">
        <f t="shared" ref="T568" si="2315">SUM(P568:P568)*M567</f>
        <v>0</v>
      </c>
      <c r="U568" s="196">
        <f t="shared" ref="U568" si="2316">SUM(Q568:Q568)*M567</f>
        <v>0</v>
      </c>
      <c r="V568" s="202">
        <f t="shared" ref="V568" si="2317">SUM(R568:R568)*M567</f>
        <v>0</v>
      </c>
      <c r="W568" s="206">
        <f t="shared" si="2070"/>
        <v>0</v>
      </c>
      <c r="X568" s="320"/>
      <c r="Y568" s="323"/>
      <c r="Z568" s="323"/>
      <c r="AA568" s="323"/>
      <c r="AB568" s="326"/>
      <c r="AC568" s="638"/>
      <c r="AD568" s="531"/>
      <c r="AE568" s="256"/>
      <c r="AF568" s="264"/>
      <c r="AG568" s="264"/>
      <c r="AH568" s="270"/>
      <c r="AI568" s="874"/>
      <c r="AJ568" s="21"/>
      <c r="AK568" s="61"/>
      <c r="AL568" s="61"/>
      <c r="AM568" s="61"/>
      <c r="AN568" s="61"/>
      <c r="AO568" s="22"/>
      <c r="AP568" s="55"/>
    </row>
    <row r="569" spans="1:42" ht="40" customHeight="1" x14ac:dyDescent="0.2">
      <c r="A569" s="895"/>
      <c r="B569" s="897"/>
      <c r="C569" s="819"/>
      <c r="D569" s="822"/>
      <c r="E569" s="827"/>
      <c r="F569" s="833"/>
      <c r="G569" s="835" t="s">
        <v>622</v>
      </c>
      <c r="H569" s="852">
        <v>76</v>
      </c>
      <c r="I569" s="338" t="s">
        <v>623</v>
      </c>
      <c r="J569" s="338" t="s">
        <v>624</v>
      </c>
      <c r="K569" s="341">
        <v>0</v>
      </c>
      <c r="L569" s="344" t="s">
        <v>625</v>
      </c>
      <c r="M569" s="825">
        <v>0.2</v>
      </c>
      <c r="N569" s="53" t="s">
        <v>43</v>
      </c>
      <c r="O569" s="120">
        <v>1</v>
      </c>
      <c r="P569" s="118">
        <v>1</v>
      </c>
      <c r="Q569" s="118">
        <v>1</v>
      </c>
      <c r="R569" s="168">
        <v>1</v>
      </c>
      <c r="S569" s="186">
        <f t="shared" ref="S569" si="2318">SUM(O569:O569)*M569</f>
        <v>0.2</v>
      </c>
      <c r="T569" s="187">
        <f t="shared" ref="T569" si="2319">SUM(P569:P569)*M569</f>
        <v>0.2</v>
      </c>
      <c r="U569" s="187">
        <f t="shared" ref="U569" si="2320">SUM(Q569:Q569)*M569</f>
        <v>0.2</v>
      </c>
      <c r="V569" s="199">
        <f t="shared" ref="V569" si="2321">SUM(R569:R569)*M569</f>
        <v>0.2</v>
      </c>
      <c r="W569" s="203">
        <f t="shared" si="2070"/>
        <v>0.2</v>
      </c>
      <c r="X569" s="319">
        <f>S566+S568+S570+S572</f>
        <v>0</v>
      </c>
      <c r="Y569" s="322">
        <f>T566+T568+T570+T572</f>
        <v>0</v>
      </c>
      <c r="Z569" s="322">
        <f>U566+U568+U570+U572</f>
        <v>0</v>
      </c>
      <c r="AA569" s="322">
        <f>V566+V568+V570+V572</f>
        <v>0</v>
      </c>
      <c r="AB569" s="325">
        <f>W566+W568+W570+W572</f>
        <v>0</v>
      </c>
      <c r="AC569" s="638"/>
      <c r="AD569" s="530" t="s">
        <v>626</v>
      </c>
      <c r="AE569" s="255" t="str">
        <f t="shared" si="2265"/>
        <v>PARA MEJORAR</v>
      </c>
      <c r="AF569" s="263" t="str">
        <f>IF(COUNTIF(AE569:AE588,"PARA MEJORAR")&gt;=1,"PARA MEJORAR","BIEN")</f>
        <v>PARA MEJORAR</v>
      </c>
      <c r="AG569" s="264"/>
      <c r="AH569" s="270"/>
      <c r="AI569" s="874"/>
      <c r="AJ569" s="18"/>
      <c r="AK569" s="19"/>
      <c r="AL569" s="19"/>
      <c r="AM569" s="19"/>
      <c r="AN569" s="19"/>
      <c r="AO569" s="20"/>
      <c r="AP569" s="55"/>
    </row>
    <row r="570" spans="1:42" ht="40" customHeight="1" thickBot="1" x14ac:dyDescent="0.25">
      <c r="A570" s="895"/>
      <c r="B570" s="897"/>
      <c r="C570" s="819"/>
      <c r="D570" s="822"/>
      <c r="E570" s="827"/>
      <c r="F570" s="833"/>
      <c r="G570" s="836"/>
      <c r="H570" s="853"/>
      <c r="I570" s="339"/>
      <c r="J570" s="339"/>
      <c r="K570" s="342"/>
      <c r="L570" s="345"/>
      <c r="M570" s="658"/>
      <c r="N570" s="51" t="s">
        <v>49</v>
      </c>
      <c r="O570" s="75">
        <v>0</v>
      </c>
      <c r="P570" s="76">
        <v>0</v>
      </c>
      <c r="Q570" s="76">
        <v>0</v>
      </c>
      <c r="R570" s="158">
        <v>0</v>
      </c>
      <c r="S570" s="189">
        <f t="shared" ref="S570" si="2322">SUM(O570:O570)*M569</f>
        <v>0</v>
      </c>
      <c r="T570" s="190">
        <f t="shared" ref="T570" si="2323">SUM(P570:P570)*M569</f>
        <v>0</v>
      </c>
      <c r="U570" s="190">
        <f t="shared" ref="U570" si="2324">SUM(Q570:Q570)*M569</f>
        <v>0</v>
      </c>
      <c r="V570" s="200">
        <f t="shared" ref="V570" si="2325">SUM(R570:R570)*M569</f>
        <v>0</v>
      </c>
      <c r="W570" s="204">
        <f t="shared" si="2070"/>
        <v>0</v>
      </c>
      <c r="X570" s="320"/>
      <c r="Y570" s="323"/>
      <c r="Z570" s="323"/>
      <c r="AA570" s="323"/>
      <c r="AB570" s="326"/>
      <c r="AC570" s="638"/>
      <c r="AD570" s="841"/>
      <c r="AE570" s="256"/>
      <c r="AF570" s="264"/>
      <c r="AG570" s="264"/>
      <c r="AH570" s="270"/>
      <c r="AI570" s="874"/>
      <c r="AJ570" s="21"/>
      <c r="AK570" s="61"/>
      <c r="AL570" s="61"/>
      <c r="AM570" s="61"/>
      <c r="AN570" s="61"/>
      <c r="AO570" s="22"/>
      <c r="AP570" s="55"/>
    </row>
    <row r="571" spans="1:42" ht="40" customHeight="1" x14ac:dyDescent="0.2">
      <c r="A571" s="895"/>
      <c r="B571" s="897"/>
      <c r="C571" s="819"/>
      <c r="D571" s="822"/>
      <c r="E571" s="827"/>
      <c r="F571" s="833"/>
      <c r="G571" s="836"/>
      <c r="H571" s="853"/>
      <c r="I571" s="339"/>
      <c r="J571" s="339"/>
      <c r="K571" s="342"/>
      <c r="L571" s="345" t="s">
        <v>627</v>
      </c>
      <c r="M571" s="658">
        <v>0.2</v>
      </c>
      <c r="N571" s="53" t="s">
        <v>43</v>
      </c>
      <c r="O571" s="123">
        <v>0</v>
      </c>
      <c r="P571" s="124">
        <v>0.5</v>
      </c>
      <c r="Q571" s="124">
        <v>1</v>
      </c>
      <c r="R571" s="179">
        <v>1</v>
      </c>
      <c r="S571" s="192">
        <f t="shared" ref="S571" si="2326">SUM(O571:O571)*M571</f>
        <v>0</v>
      </c>
      <c r="T571" s="193">
        <f t="shared" ref="T571" si="2327">SUM(P571:P571)*M571</f>
        <v>0.1</v>
      </c>
      <c r="U571" s="193">
        <f t="shared" ref="U571" si="2328">SUM(Q571:Q571)*M571</f>
        <v>0.2</v>
      </c>
      <c r="V571" s="201">
        <f t="shared" ref="V571" si="2329">SUM(R571:R571)*M571</f>
        <v>0.2</v>
      </c>
      <c r="W571" s="205">
        <f t="shared" si="2070"/>
        <v>0.2</v>
      </c>
      <c r="X571" s="320"/>
      <c r="Y571" s="323"/>
      <c r="Z571" s="323"/>
      <c r="AA571" s="323"/>
      <c r="AB571" s="326"/>
      <c r="AC571" s="638"/>
      <c r="AD571" s="841"/>
      <c r="AE571" s="255" t="str">
        <f t="shared" si="2265"/>
        <v>EQUILIBRADA</v>
      </c>
      <c r="AF571" s="264"/>
      <c r="AG571" s="264"/>
      <c r="AH571" s="270"/>
      <c r="AI571" s="874"/>
      <c r="AJ571" s="21"/>
      <c r="AK571" s="61"/>
      <c r="AL571" s="61"/>
      <c r="AM571" s="61"/>
      <c r="AN571" s="61"/>
      <c r="AO571" s="22"/>
      <c r="AP571" s="55"/>
    </row>
    <row r="572" spans="1:42" ht="40" customHeight="1" thickBot="1" x14ac:dyDescent="0.25">
      <c r="A572" s="895"/>
      <c r="B572" s="897"/>
      <c r="C572" s="819"/>
      <c r="D572" s="822"/>
      <c r="E572" s="827"/>
      <c r="F572" s="833"/>
      <c r="G572" s="836"/>
      <c r="H572" s="853"/>
      <c r="I572" s="339"/>
      <c r="J572" s="339"/>
      <c r="K572" s="342"/>
      <c r="L572" s="345"/>
      <c r="M572" s="658"/>
      <c r="N572" s="51" t="s">
        <v>49</v>
      </c>
      <c r="O572" s="75">
        <v>0</v>
      </c>
      <c r="P572" s="76">
        <v>0</v>
      </c>
      <c r="Q572" s="76">
        <v>0</v>
      </c>
      <c r="R572" s="158">
        <v>0</v>
      </c>
      <c r="S572" s="189">
        <f t="shared" ref="S572" si="2330">SUM(O572:O572)*M571</f>
        <v>0</v>
      </c>
      <c r="T572" s="190">
        <f t="shared" ref="T572" si="2331">SUM(P572:P572)*M571</f>
        <v>0</v>
      </c>
      <c r="U572" s="190">
        <f t="shared" ref="U572" si="2332">SUM(Q572:Q572)*M571</f>
        <v>0</v>
      </c>
      <c r="V572" s="200">
        <f t="shared" ref="V572" si="2333">SUM(R572:R572)*M571</f>
        <v>0</v>
      </c>
      <c r="W572" s="204">
        <f t="shared" si="2070"/>
        <v>0</v>
      </c>
      <c r="X572" s="320"/>
      <c r="Y572" s="323"/>
      <c r="Z572" s="323"/>
      <c r="AA572" s="323"/>
      <c r="AB572" s="326"/>
      <c r="AC572" s="638"/>
      <c r="AD572" s="841"/>
      <c r="AE572" s="256"/>
      <c r="AF572" s="264"/>
      <c r="AG572" s="264"/>
      <c r="AH572" s="270"/>
      <c r="AI572" s="874"/>
      <c r="AJ572" s="21"/>
      <c r="AK572" s="61"/>
      <c r="AL572" s="61"/>
      <c r="AM572" s="61"/>
      <c r="AN572" s="61"/>
      <c r="AO572" s="22"/>
      <c r="AP572" s="55"/>
    </row>
    <row r="573" spans="1:42" ht="40" customHeight="1" x14ac:dyDescent="0.2">
      <c r="A573" s="895"/>
      <c r="B573" s="897"/>
      <c r="C573" s="819"/>
      <c r="D573" s="822"/>
      <c r="E573" s="827"/>
      <c r="F573" s="833"/>
      <c r="G573" s="836"/>
      <c r="H573" s="853"/>
      <c r="I573" s="339"/>
      <c r="J573" s="339"/>
      <c r="K573" s="342"/>
      <c r="L573" s="345" t="s">
        <v>628</v>
      </c>
      <c r="M573" s="658">
        <v>0.4</v>
      </c>
      <c r="N573" s="53" t="s">
        <v>43</v>
      </c>
      <c r="O573" s="123">
        <v>0</v>
      </c>
      <c r="P573" s="124">
        <v>0.5</v>
      </c>
      <c r="Q573" s="124">
        <v>0.8</v>
      </c>
      <c r="R573" s="179">
        <v>1</v>
      </c>
      <c r="S573" s="192">
        <f t="shared" ref="S573" si="2334">SUM(O573:O573)*M573</f>
        <v>0</v>
      </c>
      <c r="T573" s="193">
        <f t="shared" ref="T573" si="2335">SUM(P573:P573)*M573</f>
        <v>0.2</v>
      </c>
      <c r="U573" s="193">
        <f t="shared" ref="U573" si="2336">SUM(Q573:Q573)*M573</f>
        <v>0.32000000000000006</v>
      </c>
      <c r="V573" s="201">
        <f t="shared" ref="V573" si="2337">SUM(R573:R573)*M573</f>
        <v>0.4</v>
      </c>
      <c r="W573" s="205">
        <f t="shared" ref="W573:W636" si="2338">MAX(S573:V573)</f>
        <v>0.4</v>
      </c>
      <c r="X573" s="320"/>
      <c r="Y573" s="323"/>
      <c r="Z573" s="323"/>
      <c r="AA573" s="323"/>
      <c r="AB573" s="326"/>
      <c r="AC573" s="638"/>
      <c r="AD573" s="841"/>
      <c r="AE573" s="255" t="str">
        <f t="shared" si="2265"/>
        <v>EQUILIBRADA</v>
      </c>
      <c r="AF573" s="264"/>
      <c r="AG573" s="264"/>
      <c r="AH573" s="270"/>
      <c r="AI573" s="874"/>
      <c r="AJ573" s="21"/>
      <c r="AK573" s="61"/>
      <c r="AL573" s="61"/>
      <c r="AM573" s="61"/>
      <c r="AN573" s="61"/>
      <c r="AO573" s="22"/>
      <c r="AP573" s="55"/>
    </row>
    <row r="574" spans="1:42" ht="40" customHeight="1" thickBot="1" x14ac:dyDescent="0.25">
      <c r="A574" s="895"/>
      <c r="B574" s="897"/>
      <c r="C574" s="819"/>
      <c r="D574" s="822"/>
      <c r="E574" s="827"/>
      <c r="F574" s="833"/>
      <c r="G574" s="836"/>
      <c r="H574" s="853"/>
      <c r="I574" s="339"/>
      <c r="J574" s="339"/>
      <c r="K574" s="342"/>
      <c r="L574" s="345"/>
      <c r="M574" s="658"/>
      <c r="N574" s="51" t="s">
        <v>49</v>
      </c>
      <c r="O574" s="75">
        <v>0</v>
      </c>
      <c r="P574" s="76">
        <v>0</v>
      </c>
      <c r="Q574" s="76">
        <v>0</v>
      </c>
      <c r="R574" s="158">
        <v>0</v>
      </c>
      <c r="S574" s="189">
        <f t="shared" ref="S574" si="2339">SUM(O574:O574)*M573</f>
        <v>0</v>
      </c>
      <c r="T574" s="190">
        <f t="shared" ref="T574" si="2340">SUM(P574:P574)*M573</f>
        <v>0</v>
      </c>
      <c r="U574" s="190">
        <f t="shared" ref="U574" si="2341">SUM(Q574:Q574)*M573</f>
        <v>0</v>
      </c>
      <c r="V574" s="200">
        <f t="shared" ref="V574" si="2342">SUM(R574:R574)*M573</f>
        <v>0</v>
      </c>
      <c r="W574" s="204">
        <f t="shared" si="2338"/>
        <v>0</v>
      </c>
      <c r="X574" s="320"/>
      <c r="Y574" s="323"/>
      <c r="Z574" s="323"/>
      <c r="AA574" s="323"/>
      <c r="AB574" s="326"/>
      <c r="AC574" s="638"/>
      <c r="AD574" s="841"/>
      <c r="AE574" s="256"/>
      <c r="AF574" s="264"/>
      <c r="AG574" s="264"/>
      <c r="AH574" s="270"/>
      <c r="AI574" s="874"/>
      <c r="AJ574" s="21"/>
      <c r="AK574" s="61"/>
      <c r="AL574" s="61"/>
      <c r="AM574" s="61"/>
      <c r="AN574" s="61"/>
      <c r="AO574" s="22"/>
      <c r="AP574" s="55"/>
    </row>
    <row r="575" spans="1:42" ht="40" customHeight="1" x14ac:dyDescent="0.2">
      <c r="A575" s="895"/>
      <c r="B575" s="897"/>
      <c r="C575" s="819"/>
      <c r="D575" s="822"/>
      <c r="E575" s="827"/>
      <c r="F575" s="833"/>
      <c r="G575" s="836"/>
      <c r="H575" s="853"/>
      <c r="I575" s="339"/>
      <c r="J575" s="339"/>
      <c r="K575" s="342"/>
      <c r="L575" s="842" t="s">
        <v>629</v>
      </c>
      <c r="M575" s="658">
        <v>0.2</v>
      </c>
      <c r="N575" s="53" t="s">
        <v>43</v>
      </c>
      <c r="O575" s="123">
        <v>0</v>
      </c>
      <c r="P575" s="124">
        <v>0</v>
      </c>
      <c r="Q575" s="124">
        <v>0.5</v>
      </c>
      <c r="R575" s="179">
        <v>1</v>
      </c>
      <c r="S575" s="192">
        <f t="shared" ref="S575" si="2343">SUM(O575:O575)*M575</f>
        <v>0</v>
      </c>
      <c r="T575" s="193">
        <f t="shared" ref="T575" si="2344">SUM(P575:P575)*M575</f>
        <v>0</v>
      </c>
      <c r="U575" s="193">
        <f t="shared" ref="U575" si="2345">SUM(Q575:Q575)*M575</f>
        <v>0.1</v>
      </c>
      <c r="V575" s="201">
        <f t="shared" ref="V575" si="2346">SUM(R575:R575)*M575</f>
        <v>0.2</v>
      </c>
      <c r="W575" s="205">
        <f t="shared" si="2338"/>
        <v>0.2</v>
      </c>
      <c r="X575" s="320"/>
      <c r="Y575" s="323"/>
      <c r="Z575" s="323"/>
      <c r="AA575" s="323"/>
      <c r="AB575" s="326"/>
      <c r="AC575" s="638"/>
      <c r="AD575" s="841"/>
      <c r="AE575" s="255" t="str">
        <f t="shared" si="2265"/>
        <v>EQUILIBRADA</v>
      </c>
      <c r="AF575" s="264"/>
      <c r="AG575" s="264"/>
      <c r="AH575" s="270"/>
      <c r="AI575" s="874"/>
      <c r="AJ575" s="21"/>
      <c r="AK575" s="61"/>
      <c r="AL575" s="61"/>
      <c r="AM575" s="61"/>
      <c r="AN575" s="61"/>
      <c r="AO575" s="22"/>
      <c r="AP575" s="55"/>
    </row>
    <row r="576" spans="1:42" ht="40" customHeight="1" thickBot="1" x14ac:dyDescent="0.25">
      <c r="A576" s="895"/>
      <c r="B576" s="897"/>
      <c r="C576" s="819"/>
      <c r="D576" s="822"/>
      <c r="E576" s="827"/>
      <c r="F576" s="833"/>
      <c r="G576" s="837"/>
      <c r="H576" s="854"/>
      <c r="I576" s="340"/>
      <c r="J576" s="340"/>
      <c r="K576" s="343"/>
      <c r="L576" s="844"/>
      <c r="M576" s="661"/>
      <c r="N576" s="51" t="s">
        <v>49</v>
      </c>
      <c r="O576" s="77">
        <v>0</v>
      </c>
      <c r="P576" s="78">
        <v>0</v>
      </c>
      <c r="Q576" s="78">
        <v>0</v>
      </c>
      <c r="R576" s="159">
        <v>0</v>
      </c>
      <c r="S576" s="195">
        <f t="shared" ref="S576" si="2347">SUM(O576:O576)*M575</f>
        <v>0</v>
      </c>
      <c r="T576" s="196">
        <f t="shared" ref="T576" si="2348">SUM(P576:P576)*M575</f>
        <v>0</v>
      </c>
      <c r="U576" s="196">
        <f t="shared" ref="U576" si="2349">SUM(Q576:Q576)*M575</f>
        <v>0</v>
      </c>
      <c r="V576" s="202">
        <f t="shared" ref="V576" si="2350">SUM(R576:R576)*M575</f>
        <v>0</v>
      </c>
      <c r="W576" s="206">
        <f t="shared" si="2338"/>
        <v>0</v>
      </c>
      <c r="X576" s="857"/>
      <c r="Y576" s="659"/>
      <c r="Z576" s="659"/>
      <c r="AA576" s="659"/>
      <c r="AB576" s="660"/>
      <c r="AC576" s="638"/>
      <c r="AD576" s="841"/>
      <c r="AE576" s="256"/>
      <c r="AF576" s="264"/>
      <c r="AG576" s="264"/>
      <c r="AH576" s="270"/>
      <c r="AI576" s="874"/>
      <c r="AJ576" s="21"/>
      <c r="AK576" s="61"/>
      <c r="AL576" s="61"/>
      <c r="AM576" s="61"/>
      <c r="AN576" s="61"/>
      <c r="AO576" s="22"/>
      <c r="AP576" s="55"/>
    </row>
    <row r="577" spans="1:42" ht="40" customHeight="1" x14ac:dyDescent="0.2">
      <c r="A577" s="895"/>
      <c r="B577" s="897"/>
      <c r="C577" s="819"/>
      <c r="D577" s="822"/>
      <c r="E577" s="827"/>
      <c r="F577" s="833"/>
      <c r="G577" s="346" t="s">
        <v>630</v>
      </c>
      <c r="H577" s="349">
        <v>77</v>
      </c>
      <c r="I577" s="352" t="s">
        <v>631</v>
      </c>
      <c r="J577" s="352" t="s">
        <v>624</v>
      </c>
      <c r="K577" s="355">
        <v>0</v>
      </c>
      <c r="L577" s="358" t="s">
        <v>632</v>
      </c>
      <c r="M577" s="360">
        <v>0.4</v>
      </c>
      <c r="N577" s="53" t="s">
        <v>43</v>
      </c>
      <c r="O577" s="120">
        <v>1</v>
      </c>
      <c r="P577" s="118">
        <v>1</v>
      </c>
      <c r="Q577" s="118">
        <v>1</v>
      </c>
      <c r="R577" s="168">
        <v>1</v>
      </c>
      <c r="S577" s="186">
        <f t="shared" ref="S577" si="2351">SUM(O577:O577)*M577</f>
        <v>0.4</v>
      </c>
      <c r="T577" s="187">
        <f t="shared" ref="T577" si="2352">SUM(P577:P577)*M577</f>
        <v>0.4</v>
      </c>
      <c r="U577" s="187">
        <f t="shared" ref="U577" si="2353">SUM(Q577:Q577)*M577</f>
        <v>0.4</v>
      </c>
      <c r="V577" s="199">
        <f t="shared" ref="V577" si="2354">SUM(R577:R577)*M577</f>
        <v>0.4</v>
      </c>
      <c r="W577" s="203">
        <f t="shared" si="2338"/>
        <v>0.4</v>
      </c>
      <c r="X577" s="319">
        <f>S574+S576+S578</f>
        <v>0</v>
      </c>
      <c r="Y577" s="322">
        <f>T574+T576+T578</f>
        <v>0</v>
      </c>
      <c r="Z577" s="322">
        <f>U574+U576+U578</f>
        <v>0</v>
      </c>
      <c r="AA577" s="322">
        <f>V574+V576+V578</f>
        <v>0</v>
      </c>
      <c r="AB577" s="325">
        <f>W574+W576+W578</f>
        <v>0</v>
      </c>
      <c r="AC577" s="638"/>
      <c r="AD577" s="841"/>
      <c r="AE577" s="255" t="str">
        <f t="shared" si="2265"/>
        <v>PARA MEJORAR</v>
      </c>
      <c r="AF577" s="264"/>
      <c r="AG577" s="264"/>
      <c r="AH577" s="270"/>
      <c r="AI577" s="874"/>
      <c r="AJ577" s="21"/>
      <c r="AK577" s="61"/>
      <c r="AL577" s="61"/>
      <c r="AM577" s="61"/>
      <c r="AN577" s="61"/>
      <c r="AO577" s="22"/>
      <c r="AP577" s="55"/>
    </row>
    <row r="578" spans="1:42" ht="40" customHeight="1" thickBot="1" x14ac:dyDescent="0.25">
      <c r="A578" s="895"/>
      <c r="B578" s="897"/>
      <c r="C578" s="819"/>
      <c r="D578" s="822"/>
      <c r="E578" s="827"/>
      <c r="F578" s="833"/>
      <c r="G578" s="347"/>
      <c r="H578" s="350"/>
      <c r="I578" s="353"/>
      <c r="J578" s="353"/>
      <c r="K578" s="356"/>
      <c r="L578" s="359"/>
      <c r="M578" s="361"/>
      <c r="N578" s="51" t="s">
        <v>49</v>
      </c>
      <c r="O578" s="75">
        <v>0</v>
      </c>
      <c r="P578" s="76">
        <v>0</v>
      </c>
      <c r="Q578" s="76">
        <v>0</v>
      </c>
      <c r="R578" s="158">
        <v>0</v>
      </c>
      <c r="S578" s="189">
        <f t="shared" ref="S578" si="2355">SUM(O578:O578)*M577</f>
        <v>0</v>
      </c>
      <c r="T578" s="190">
        <f t="shared" ref="T578" si="2356">SUM(P578:P578)*M577</f>
        <v>0</v>
      </c>
      <c r="U578" s="190">
        <f t="shared" ref="U578" si="2357">SUM(Q578:Q578)*M577</f>
        <v>0</v>
      </c>
      <c r="V578" s="200">
        <f t="shared" ref="V578" si="2358">SUM(R578:R578)*M577</f>
        <v>0</v>
      </c>
      <c r="W578" s="204">
        <f t="shared" si="2338"/>
        <v>0</v>
      </c>
      <c r="X578" s="320"/>
      <c r="Y578" s="323"/>
      <c r="Z578" s="323"/>
      <c r="AA578" s="323"/>
      <c r="AB578" s="326"/>
      <c r="AC578" s="638"/>
      <c r="AD578" s="841"/>
      <c r="AE578" s="256"/>
      <c r="AF578" s="264"/>
      <c r="AG578" s="264"/>
      <c r="AH578" s="270"/>
      <c r="AI578" s="874"/>
      <c r="AJ578" s="21"/>
      <c r="AK578" s="61"/>
      <c r="AL578" s="61"/>
      <c r="AM578" s="61"/>
      <c r="AN578" s="61"/>
      <c r="AO578" s="22"/>
      <c r="AP578" s="55"/>
    </row>
    <row r="579" spans="1:42" ht="40" customHeight="1" x14ac:dyDescent="0.2">
      <c r="A579" s="895"/>
      <c r="B579" s="897"/>
      <c r="C579" s="819"/>
      <c r="D579" s="822"/>
      <c r="E579" s="827"/>
      <c r="F579" s="833"/>
      <c r="G579" s="347"/>
      <c r="H579" s="350"/>
      <c r="I579" s="353"/>
      <c r="J579" s="353"/>
      <c r="K579" s="356"/>
      <c r="L579" s="855" t="s">
        <v>633</v>
      </c>
      <c r="M579" s="856">
        <v>0.3</v>
      </c>
      <c r="N579" s="53" t="s">
        <v>43</v>
      </c>
      <c r="O579" s="123">
        <v>0</v>
      </c>
      <c r="P579" s="124">
        <v>0.5</v>
      </c>
      <c r="Q579" s="124">
        <v>0.8</v>
      </c>
      <c r="R579" s="179">
        <v>1</v>
      </c>
      <c r="S579" s="192">
        <f t="shared" ref="S579" si="2359">SUM(O579:O579)*M579</f>
        <v>0</v>
      </c>
      <c r="T579" s="193">
        <f t="shared" ref="T579" si="2360">SUM(P579:P579)*M579</f>
        <v>0.15</v>
      </c>
      <c r="U579" s="193">
        <f t="shared" ref="U579" si="2361">SUM(Q579:Q579)*M579</f>
        <v>0.24</v>
      </c>
      <c r="V579" s="201">
        <f t="shared" ref="V579" si="2362">SUM(R579:R579)*M579</f>
        <v>0.3</v>
      </c>
      <c r="W579" s="205">
        <f t="shared" si="2338"/>
        <v>0.3</v>
      </c>
      <c r="X579" s="320"/>
      <c r="Y579" s="323"/>
      <c r="Z579" s="323"/>
      <c r="AA579" s="323"/>
      <c r="AB579" s="326"/>
      <c r="AC579" s="638"/>
      <c r="AD579" s="841"/>
      <c r="AE579" s="255" t="str">
        <f t="shared" si="2265"/>
        <v>EQUILIBRADA</v>
      </c>
      <c r="AF579" s="264"/>
      <c r="AG579" s="264"/>
      <c r="AH579" s="270"/>
      <c r="AI579" s="874"/>
      <c r="AJ579" s="21"/>
      <c r="AK579" s="61"/>
      <c r="AL579" s="61"/>
      <c r="AM579" s="61"/>
      <c r="AN579" s="61"/>
      <c r="AO579" s="22"/>
      <c r="AP579" s="55"/>
    </row>
    <row r="580" spans="1:42" ht="40" customHeight="1" thickBot="1" x14ac:dyDescent="0.25">
      <c r="A580" s="895"/>
      <c r="B580" s="897"/>
      <c r="C580" s="819"/>
      <c r="D580" s="822"/>
      <c r="E580" s="827"/>
      <c r="F580" s="833"/>
      <c r="G580" s="347"/>
      <c r="H580" s="350"/>
      <c r="I580" s="353"/>
      <c r="J580" s="353"/>
      <c r="K580" s="356"/>
      <c r="L580" s="359"/>
      <c r="M580" s="361"/>
      <c r="N580" s="51" t="s">
        <v>49</v>
      </c>
      <c r="O580" s="75">
        <v>0</v>
      </c>
      <c r="P580" s="76">
        <v>0</v>
      </c>
      <c r="Q580" s="76">
        <v>0</v>
      </c>
      <c r="R580" s="158">
        <v>0</v>
      </c>
      <c r="S580" s="189">
        <f t="shared" ref="S580" si="2363">SUM(O580:O580)*M579</f>
        <v>0</v>
      </c>
      <c r="T580" s="190">
        <f t="shared" ref="T580" si="2364">SUM(P580:P580)*M579</f>
        <v>0</v>
      </c>
      <c r="U580" s="190">
        <f t="shared" ref="U580" si="2365">SUM(Q580:Q580)*M579</f>
        <v>0</v>
      </c>
      <c r="V580" s="200">
        <f t="shared" ref="V580" si="2366">SUM(R580:R580)*M579</f>
        <v>0</v>
      </c>
      <c r="W580" s="204">
        <f t="shared" si="2338"/>
        <v>0</v>
      </c>
      <c r="X580" s="320"/>
      <c r="Y580" s="323"/>
      <c r="Z580" s="323"/>
      <c r="AA580" s="323"/>
      <c r="AB580" s="326"/>
      <c r="AC580" s="638"/>
      <c r="AD580" s="841"/>
      <c r="AE580" s="256"/>
      <c r="AF580" s="264"/>
      <c r="AG580" s="264"/>
      <c r="AH580" s="270"/>
      <c r="AI580" s="874"/>
      <c r="AJ580" s="21"/>
      <c r="AK580" s="61"/>
      <c r="AL580" s="61"/>
      <c r="AM580" s="61"/>
      <c r="AN580" s="61"/>
      <c r="AO580" s="22"/>
      <c r="AP580" s="55"/>
    </row>
    <row r="581" spans="1:42" ht="40" customHeight="1" x14ac:dyDescent="0.2">
      <c r="A581" s="895"/>
      <c r="B581" s="897"/>
      <c r="C581" s="819"/>
      <c r="D581" s="822"/>
      <c r="E581" s="827"/>
      <c r="F581" s="833"/>
      <c r="G581" s="347"/>
      <c r="H581" s="350"/>
      <c r="I581" s="353"/>
      <c r="J581" s="353"/>
      <c r="K581" s="356"/>
      <c r="L581" s="855" t="s">
        <v>634</v>
      </c>
      <c r="M581" s="856">
        <v>0.3</v>
      </c>
      <c r="N581" s="53" t="s">
        <v>43</v>
      </c>
      <c r="O581" s="123">
        <v>0</v>
      </c>
      <c r="P581" s="124">
        <v>0</v>
      </c>
      <c r="Q581" s="124">
        <v>0.8</v>
      </c>
      <c r="R581" s="179">
        <v>1</v>
      </c>
      <c r="S581" s="192">
        <f t="shared" ref="S581" si="2367">SUM(O581:O581)*M581</f>
        <v>0</v>
      </c>
      <c r="T581" s="193">
        <f t="shared" ref="T581" si="2368">SUM(P581:P581)*M581</f>
        <v>0</v>
      </c>
      <c r="U581" s="193">
        <f t="shared" ref="U581" si="2369">SUM(Q581:Q581)*M581</f>
        <v>0.24</v>
      </c>
      <c r="V581" s="201">
        <f t="shared" ref="V581" si="2370">SUM(R581:R581)*M581</f>
        <v>0.3</v>
      </c>
      <c r="W581" s="205">
        <f t="shared" si="2338"/>
        <v>0.3</v>
      </c>
      <c r="X581" s="320"/>
      <c r="Y581" s="323"/>
      <c r="Z581" s="323"/>
      <c r="AA581" s="323"/>
      <c r="AB581" s="326"/>
      <c r="AC581" s="638"/>
      <c r="AD581" s="841"/>
      <c r="AE581" s="255" t="str">
        <f t="shared" si="2265"/>
        <v>EQUILIBRADA</v>
      </c>
      <c r="AF581" s="264"/>
      <c r="AG581" s="264"/>
      <c r="AH581" s="270"/>
      <c r="AI581" s="874"/>
      <c r="AJ581" s="21"/>
      <c r="AK581" s="61"/>
      <c r="AL581" s="61"/>
      <c r="AM581" s="61"/>
      <c r="AN581" s="61"/>
      <c r="AO581" s="22"/>
      <c r="AP581" s="55"/>
    </row>
    <row r="582" spans="1:42" ht="40" customHeight="1" thickBot="1" x14ac:dyDescent="0.25">
      <c r="A582" s="895"/>
      <c r="B582" s="897"/>
      <c r="C582" s="819"/>
      <c r="D582" s="822"/>
      <c r="E582" s="827"/>
      <c r="F582" s="833"/>
      <c r="G582" s="348"/>
      <c r="H582" s="351"/>
      <c r="I582" s="354"/>
      <c r="J582" s="354"/>
      <c r="K582" s="357"/>
      <c r="L582" s="844"/>
      <c r="M582" s="861"/>
      <c r="N582" s="51" t="s">
        <v>49</v>
      </c>
      <c r="O582" s="77">
        <v>0</v>
      </c>
      <c r="P582" s="78">
        <v>0</v>
      </c>
      <c r="Q582" s="78">
        <v>0</v>
      </c>
      <c r="R582" s="159">
        <v>0</v>
      </c>
      <c r="S582" s="195">
        <f t="shared" ref="S582" si="2371">SUM(O582:O582)*M581</f>
        <v>0</v>
      </c>
      <c r="T582" s="196">
        <f t="shared" ref="T582" si="2372">SUM(P582:P582)*M581</f>
        <v>0</v>
      </c>
      <c r="U582" s="196">
        <f t="shared" ref="U582" si="2373">SUM(Q582:Q582)*M581</f>
        <v>0</v>
      </c>
      <c r="V582" s="202">
        <f t="shared" ref="V582" si="2374">SUM(R582:R582)*M581</f>
        <v>0</v>
      </c>
      <c r="W582" s="206">
        <f t="shared" si="2338"/>
        <v>0</v>
      </c>
      <c r="X582" s="320"/>
      <c r="Y582" s="323"/>
      <c r="Z582" s="323"/>
      <c r="AA582" s="323"/>
      <c r="AB582" s="326"/>
      <c r="AC582" s="638"/>
      <c r="AD582" s="841"/>
      <c r="AE582" s="256"/>
      <c r="AF582" s="264"/>
      <c r="AG582" s="264"/>
      <c r="AH582" s="270"/>
      <c r="AI582" s="874"/>
      <c r="AJ582" s="21"/>
      <c r="AK582" s="61"/>
      <c r="AL582" s="61"/>
      <c r="AM582" s="61"/>
      <c r="AN582" s="61"/>
      <c r="AO582" s="22"/>
      <c r="AP582" s="55"/>
    </row>
    <row r="583" spans="1:42" ht="40" customHeight="1" x14ac:dyDescent="0.2">
      <c r="A583" s="895"/>
      <c r="B583" s="897"/>
      <c r="C583" s="819"/>
      <c r="D583" s="822"/>
      <c r="E583" s="827"/>
      <c r="F583" s="833"/>
      <c r="G583" s="346" t="s">
        <v>635</v>
      </c>
      <c r="H583" s="846">
        <v>78</v>
      </c>
      <c r="I583" s="352" t="s">
        <v>636</v>
      </c>
      <c r="J583" s="352" t="s">
        <v>637</v>
      </c>
      <c r="K583" s="355">
        <v>0</v>
      </c>
      <c r="L583" s="358" t="s">
        <v>638</v>
      </c>
      <c r="M583" s="360">
        <v>0.3</v>
      </c>
      <c r="N583" s="53" t="s">
        <v>43</v>
      </c>
      <c r="O583" s="120">
        <v>1</v>
      </c>
      <c r="P583" s="118">
        <v>1</v>
      </c>
      <c r="Q583" s="118">
        <v>1</v>
      </c>
      <c r="R583" s="168">
        <v>1</v>
      </c>
      <c r="S583" s="186">
        <f t="shared" ref="S583" si="2375">SUM(O583:O583)*M583</f>
        <v>0.3</v>
      </c>
      <c r="T583" s="187">
        <f t="shared" ref="T583" si="2376">SUM(P583:P583)*M583</f>
        <v>0.3</v>
      </c>
      <c r="U583" s="187">
        <f t="shared" ref="U583" si="2377">SUM(Q583:Q583)*M583</f>
        <v>0.3</v>
      </c>
      <c r="V583" s="199">
        <f t="shared" ref="V583" si="2378">SUM(R583:R583)*M583</f>
        <v>0.3</v>
      </c>
      <c r="W583" s="203">
        <f t="shared" si="2338"/>
        <v>0.3</v>
      </c>
      <c r="X583" s="319">
        <f>S580+S582+S584</f>
        <v>0</v>
      </c>
      <c r="Y583" s="322">
        <f>T580+T582+T584</f>
        <v>0</v>
      </c>
      <c r="Z583" s="322">
        <f>U580+U582+U584</f>
        <v>0</v>
      </c>
      <c r="AA583" s="322">
        <f>V580+V582+V584</f>
        <v>0</v>
      </c>
      <c r="AB583" s="325">
        <f>W580+W582+W584</f>
        <v>0</v>
      </c>
      <c r="AC583" s="638"/>
      <c r="AD583" s="841"/>
      <c r="AE583" s="255" t="str">
        <f t="shared" si="2265"/>
        <v>PARA MEJORAR</v>
      </c>
      <c r="AF583" s="264"/>
      <c r="AG583" s="264"/>
      <c r="AH583" s="270"/>
      <c r="AI583" s="874"/>
      <c r="AJ583" s="21"/>
      <c r="AK583" s="61"/>
      <c r="AL583" s="61"/>
      <c r="AM583" s="61"/>
      <c r="AN583" s="61"/>
      <c r="AO583" s="22"/>
      <c r="AP583" s="55"/>
    </row>
    <row r="584" spans="1:42" ht="55" customHeight="1" thickBot="1" x14ac:dyDescent="0.25">
      <c r="A584" s="895"/>
      <c r="B584" s="897"/>
      <c r="C584" s="819"/>
      <c r="D584" s="822"/>
      <c r="E584" s="827"/>
      <c r="F584" s="833"/>
      <c r="G584" s="347"/>
      <c r="H584" s="847"/>
      <c r="I584" s="353"/>
      <c r="J584" s="353"/>
      <c r="K584" s="356"/>
      <c r="L584" s="845"/>
      <c r="M584" s="663"/>
      <c r="N584" s="51" t="s">
        <v>49</v>
      </c>
      <c r="O584" s="75">
        <v>0</v>
      </c>
      <c r="P584" s="76">
        <v>0</v>
      </c>
      <c r="Q584" s="76">
        <v>0</v>
      </c>
      <c r="R584" s="158">
        <v>0</v>
      </c>
      <c r="S584" s="189">
        <f t="shared" ref="S584" si="2379">SUM(O584:O584)*M583</f>
        <v>0</v>
      </c>
      <c r="T584" s="190">
        <f t="shared" ref="T584" si="2380">SUM(P584:P584)*M583</f>
        <v>0</v>
      </c>
      <c r="U584" s="190">
        <f t="shared" ref="U584" si="2381">SUM(Q584:Q584)*M583</f>
        <v>0</v>
      </c>
      <c r="V584" s="200">
        <f t="shared" ref="V584" si="2382">SUM(R584:R584)*M583</f>
        <v>0</v>
      </c>
      <c r="W584" s="204">
        <f t="shared" si="2338"/>
        <v>0</v>
      </c>
      <c r="X584" s="320"/>
      <c r="Y584" s="323"/>
      <c r="Z584" s="323"/>
      <c r="AA584" s="323"/>
      <c r="AB584" s="326"/>
      <c r="AC584" s="638"/>
      <c r="AD584" s="841"/>
      <c r="AE584" s="256"/>
      <c r="AF584" s="264"/>
      <c r="AG584" s="264"/>
      <c r="AH584" s="270"/>
      <c r="AI584" s="874"/>
      <c r="AJ584" s="21"/>
      <c r="AK584" s="61"/>
      <c r="AL584" s="61"/>
      <c r="AM584" s="61"/>
      <c r="AN584" s="61"/>
      <c r="AO584" s="22"/>
      <c r="AP584" s="55"/>
    </row>
    <row r="585" spans="1:42" ht="40" customHeight="1" x14ac:dyDescent="0.2">
      <c r="A585" s="895"/>
      <c r="B585" s="897"/>
      <c r="C585" s="819"/>
      <c r="D585" s="822"/>
      <c r="E585" s="827"/>
      <c r="F585" s="833"/>
      <c r="G585" s="347"/>
      <c r="H585" s="847"/>
      <c r="I585" s="353"/>
      <c r="J585" s="353"/>
      <c r="K585" s="356"/>
      <c r="L585" s="859" t="s">
        <v>639</v>
      </c>
      <c r="M585" s="662">
        <v>0.4</v>
      </c>
      <c r="N585" s="53" t="s">
        <v>43</v>
      </c>
      <c r="O585" s="123">
        <v>0.2</v>
      </c>
      <c r="P585" s="124">
        <v>0.4</v>
      </c>
      <c r="Q585" s="124">
        <v>0.6</v>
      </c>
      <c r="R585" s="179">
        <v>1</v>
      </c>
      <c r="S585" s="192">
        <f t="shared" ref="S585" si="2383">SUM(O585:O585)*M585</f>
        <v>8.0000000000000016E-2</v>
      </c>
      <c r="T585" s="193">
        <f t="shared" ref="T585" si="2384">SUM(P585:P585)*M585</f>
        <v>0.16000000000000003</v>
      </c>
      <c r="U585" s="193">
        <f t="shared" ref="U585" si="2385">SUM(Q585:Q585)*M585</f>
        <v>0.24</v>
      </c>
      <c r="V585" s="201">
        <f t="shared" ref="V585" si="2386">SUM(R585:R585)*M585</f>
        <v>0.4</v>
      </c>
      <c r="W585" s="205">
        <f t="shared" si="2338"/>
        <v>0.4</v>
      </c>
      <c r="X585" s="320"/>
      <c r="Y585" s="323"/>
      <c r="Z585" s="323"/>
      <c r="AA585" s="323"/>
      <c r="AB585" s="326"/>
      <c r="AC585" s="638"/>
      <c r="AD585" s="841"/>
      <c r="AE585" s="255" t="str">
        <f t="shared" si="2265"/>
        <v>PARA MEJORAR</v>
      </c>
      <c r="AF585" s="264"/>
      <c r="AG585" s="264"/>
      <c r="AH585" s="270"/>
      <c r="AI585" s="874"/>
      <c r="AJ585" s="21"/>
      <c r="AK585" s="61"/>
      <c r="AL585" s="61"/>
      <c r="AM585" s="61"/>
      <c r="AN585" s="61"/>
      <c r="AO585" s="22"/>
      <c r="AP585" s="55"/>
    </row>
    <row r="586" spans="1:42" ht="40" customHeight="1" thickBot="1" x14ac:dyDescent="0.25">
      <c r="A586" s="895"/>
      <c r="B586" s="897"/>
      <c r="C586" s="819"/>
      <c r="D586" s="822"/>
      <c r="E586" s="827"/>
      <c r="F586" s="833"/>
      <c r="G586" s="347"/>
      <c r="H586" s="847"/>
      <c r="I586" s="353"/>
      <c r="J586" s="353"/>
      <c r="K586" s="356"/>
      <c r="L586" s="845"/>
      <c r="M586" s="663"/>
      <c r="N586" s="51" t="s">
        <v>49</v>
      </c>
      <c r="O586" s="75">
        <v>0</v>
      </c>
      <c r="P586" s="76">
        <v>0</v>
      </c>
      <c r="Q586" s="76">
        <v>0</v>
      </c>
      <c r="R586" s="158">
        <v>0</v>
      </c>
      <c r="S586" s="189">
        <f t="shared" ref="S586" si="2387">SUM(O586:O586)*M585</f>
        <v>0</v>
      </c>
      <c r="T586" s="190">
        <f t="shared" ref="T586" si="2388">SUM(P586:P586)*M585</f>
        <v>0</v>
      </c>
      <c r="U586" s="190">
        <f t="shared" ref="U586" si="2389">SUM(Q586:Q586)*M585</f>
        <v>0</v>
      </c>
      <c r="V586" s="200">
        <f t="shared" ref="V586" si="2390">SUM(R586:R586)*M585</f>
        <v>0</v>
      </c>
      <c r="W586" s="204">
        <f t="shared" si="2338"/>
        <v>0</v>
      </c>
      <c r="X586" s="320"/>
      <c r="Y586" s="323"/>
      <c r="Z586" s="323"/>
      <c r="AA586" s="323"/>
      <c r="AB586" s="326"/>
      <c r="AC586" s="638"/>
      <c r="AD586" s="841"/>
      <c r="AE586" s="256"/>
      <c r="AF586" s="264"/>
      <c r="AG586" s="264"/>
      <c r="AH586" s="270"/>
      <c r="AI586" s="874"/>
      <c r="AJ586" s="21"/>
      <c r="AK586" s="61"/>
      <c r="AL586" s="61"/>
      <c r="AM586" s="61"/>
      <c r="AN586" s="61"/>
      <c r="AO586" s="22"/>
      <c r="AP586" s="55"/>
    </row>
    <row r="587" spans="1:42" ht="40" customHeight="1" x14ac:dyDescent="0.2">
      <c r="A587" s="895"/>
      <c r="B587" s="897"/>
      <c r="C587" s="819"/>
      <c r="D587" s="822"/>
      <c r="E587" s="827"/>
      <c r="F587" s="833"/>
      <c r="G587" s="347"/>
      <c r="H587" s="847"/>
      <c r="I587" s="353"/>
      <c r="J587" s="353"/>
      <c r="K587" s="356"/>
      <c r="L587" s="859" t="s">
        <v>640</v>
      </c>
      <c r="M587" s="860">
        <v>0.3</v>
      </c>
      <c r="N587" s="53" t="s">
        <v>43</v>
      </c>
      <c r="O587" s="123">
        <v>0.2</v>
      </c>
      <c r="P587" s="124">
        <v>0.3</v>
      </c>
      <c r="Q587" s="124">
        <v>0.5</v>
      </c>
      <c r="R587" s="179">
        <v>1</v>
      </c>
      <c r="S587" s="192">
        <f t="shared" ref="S587" si="2391">SUM(O587:O587)*M587</f>
        <v>0.06</v>
      </c>
      <c r="T587" s="193">
        <f t="shared" ref="T587" si="2392">SUM(P587:P587)*M587</f>
        <v>0.09</v>
      </c>
      <c r="U587" s="193">
        <f t="shared" ref="U587" si="2393">SUM(Q587:Q587)*M587</f>
        <v>0.15</v>
      </c>
      <c r="V587" s="201">
        <f t="shared" ref="V587" si="2394">SUM(R587:R587)*M587</f>
        <v>0.3</v>
      </c>
      <c r="W587" s="205">
        <f t="shared" si="2338"/>
        <v>0.3</v>
      </c>
      <c r="X587" s="320"/>
      <c r="Y587" s="323"/>
      <c r="Z587" s="323"/>
      <c r="AA587" s="323"/>
      <c r="AB587" s="326"/>
      <c r="AC587" s="638"/>
      <c r="AD587" s="841"/>
      <c r="AE587" s="255" t="str">
        <f t="shared" si="2265"/>
        <v>PARA MEJORAR</v>
      </c>
      <c r="AF587" s="264"/>
      <c r="AG587" s="264"/>
      <c r="AH587" s="270"/>
      <c r="AI587" s="874"/>
      <c r="AJ587" s="21"/>
      <c r="AK587" s="61"/>
      <c r="AL587" s="61"/>
      <c r="AM587" s="61"/>
      <c r="AN587" s="61"/>
      <c r="AO587" s="22"/>
      <c r="AP587" s="55"/>
    </row>
    <row r="588" spans="1:42" ht="40" customHeight="1" thickBot="1" x14ac:dyDescent="0.25">
      <c r="A588" s="895"/>
      <c r="B588" s="897"/>
      <c r="C588" s="819"/>
      <c r="D588" s="822"/>
      <c r="E588" s="827"/>
      <c r="F588" s="833"/>
      <c r="G588" s="348"/>
      <c r="H588" s="848"/>
      <c r="I588" s="354"/>
      <c r="J588" s="354"/>
      <c r="K588" s="357"/>
      <c r="L588" s="844"/>
      <c r="M588" s="861"/>
      <c r="N588" s="51" t="s">
        <v>49</v>
      </c>
      <c r="O588" s="77">
        <v>0</v>
      </c>
      <c r="P588" s="78">
        <v>0</v>
      </c>
      <c r="Q588" s="78">
        <v>0</v>
      </c>
      <c r="R588" s="159">
        <v>0</v>
      </c>
      <c r="S588" s="195">
        <f t="shared" ref="S588" si="2395">SUM(O588:O588)*M587</f>
        <v>0</v>
      </c>
      <c r="T588" s="196">
        <f t="shared" ref="T588" si="2396">SUM(P588:P588)*M587</f>
        <v>0</v>
      </c>
      <c r="U588" s="196">
        <f t="shared" ref="U588" si="2397">SUM(Q588:Q588)*M587</f>
        <v>0</v>
      </c>
      <c r="V588" s="202">
        <f t="shared" ref="V588" si="2398">SUM(R588:R588)*M587</f>
        <v>0</v>
      </c>
      <c r="W588" s="206">
        <f t="shared" si="2338"/>
        <v>0</v>
      </c>
      <c r="X588" s="320"/>
      <c r="Y588" s="323"/>
      <c r="Z588" s="323"/>
      <c r="AA588" s="323"/>
      <c r="AB588" s="326"/>
      <c r="AC588" s="638"/>
      <c r="AD588" s="531"/>
      <c r="AE588" s="256"/>
      <c r="AF588" s="265"/>
      <c r="AG588" s="264"/>
      <c r="AH588" s="270"/>
      <c r="AI588" s="874"/>
      <c r="AJ588" s="21"/>
      <c r="AK588" s="61"/>
      <c r="AL588" s="61"/>
      <c r="AM588" s="61"/>
      <c r="AN588" s="61"/>
      <c r="AO588" s="22"/>
      <c r="AP588" s="55"/>
    </row>
    <row r="589" spans="1:42" ht="40" customHeight="1" x14ac:dyDescent="0.2">
      <c r="A589" s="895"/>
      <c r="B589" s="897"/>
      <c r="C589" s="819"/>
      <c r="D589" s="822"/>
      <c r="E589" s="827"/>
      <c r="F589" s="833"/>
      <c r="G589" s="835" t="s">
        <v>641</v>
      </c>
      <c r="H589" s="838">
        <v>79</v>
      </c>
      <c r="I589" s="338" t="s">
        <v>642</v>
      </c>
      <c r="J589" s="338" t="s">
        <v>624</v>
      </c>
      <c r="K589" s="341">
        <v>0</v>
      </c>
      <c r="L589" s="344" t="s">
        <v>643</v>
      </c>
      <c r="M589" s="825">
        <v>0.2</v>
      </c>
      <c r="N589" s="53" t="s">
        <v>43</v>
      </c>
      <c r="O589" s="120">
        <v>1</v>
      </c>
      <c r="P589" s="118">
        <v>1</v>
      </c>
      <c r="Q589" s="118">
        <v>1</v>
      </c>
      <c r="R589" s="168">
        <v>1</v>
      </c>
      <c r="S589" s="186">
        <f t="shared" ref="S589" si="2399">SUM(O589:O589)*M589</f>
        <v>0.2</v>
      </c>
      <c r="T589" s="187">
        <f t="shared" ref="T589" si="2400">SUM(P589:P589)*M589</f>
        <v>0.2</v>
      </c>
      <c r="U589" s="187">
        <f t="shared" ref="U589" si="2401">SUM(Q589:Q589)*M589</f>
        <v>0.2</v>
      </c>
      <c r="V589" s="199">
        <f t="shared" ref="V589" si="2402">SUM(R589:R589)*M589</f>
        <v>0.2</v>
      </c>
      <c r="W589" s="203">
        <f t="shared" si="2338"/>
        <v>0.2</v>
      </c>
      <c r="X589" s="319">
        <f>+S586+S588+S590+S592</f>
        <v>0</v>
      </c>
      <c r="Y589" s="322">
        <f>+T586+T588+T590+T592</f>
        <v>0</v>
      </c>
      <c r="Z589" s="322">
        <f>+U586+U588+U590+U592</f>
        <v>0</v>
      </c>
      <c r="AA589" s="322">
        <f>+V586+V588+V590+V592</f>
        <v>0</v>
      </c>
      <c r="AB589" s="325">
        <f>+W586+W588+W590+W592</f>
        <v>0</v>
      </c>
      <c r="AC589" s="638"/>
      <c r="AD589" s="530" t="s">
        <v>644</v>
      </c>
      <c r="AE589" s="255" t="str">
        <f t="shared" si="2265"/>
        <v>PARA MEJORAR</v>
      </c>
      <c r="AF589" s="263" t="str">
        <f>IF(COUNTIF(AE589:AE596,"PARA MEJORAR")&gt;=1,"PARA MEJORAR","BIEN")</f>
        <v>PARA MEJORAR</v>
      </c>
      <c r="AG589" s="264"/>
      <c r="AH589" s="270"/>
      <c r="AI589" s="874"/>
      <c r="AJ589" s="18"/>
      <c r="AK589" s="19"/>
      <c r="AL589" s="19"/>
      <c r="AM589" s="19"/>
      <c r="AN589" s="19"/>
      <c r="AO589" s="20"/>
      <c r="AP589" s="55"/>
    </row>
    <row r="590" spans="1:42" ht="40" customHeight="1" thickBot="1" x14ac:dyDescent="0.25">
      <c r="A590" s="895"/>
      <c r="B590" s="897"/>
      <c r="C590" s="819"/>
      <c r="D590" s="822"/>
      <c r="E590" s="827"/>
      <c r="F590" s="833"/>
      <c r="G590" s="836"/>
      <c r="H590" s="839"/>
      <c r="I590" s="339"/>
      <c r="J590" s="339"/>
      <c r="K590" s="342"/>
      <c r="L590" s="345"/>
      <c r="M590" s="658"/>
      <c r="N590" s="51" t="s">
        <v>49</v>
      </c>
      <c r="O590" s="75">
        <v>0</v>
      </c>
      <c r="P590" s="76">
        <v>0</v>
      </c>
      <c r="Q590" s="76">
        <v>0</v>
      </c>
      <c r="R590" s="158">
        <v>0</v>
      </c>
      <c r="S590" s="189">
        <f t="shared" ref="S590" si="2403">SUM(O590:O590)*M589</f>
        <v>0</v>
      </c>
      <c r="T590" s="190">
        <f t="shared" ref="T590" si="2404">SUM(P590:P590)*M589</f>
        <v>0</v>
      </c>
      <c r="U590" s="190">
        <f t="shared" ref="U590" si="2405">SUM(Q590:Q590)*M589</f>
        <v>0</v>
      </c>
      <c r="V590" s="200">
        <f t="shared" ref="V590" si="2406">SUM(R590:R590)*M589</f>
        <v>0</v>
      </c>
      <c r="W590" s="204">
        <f t="shared" si="2338"/>
        <v>0</v>
      </c>
      <c r="X590" s="320"/>
      <c r="Y590" s="323"/>
      <c r="Z590" s="323"/>
      <c r="AA590" s="323"/>
      <c r="AB590" s="326"/>
      <c r="AC590" s="638"/>
      <c r="AD590" s="841"/>
      <c r="AE590" s="256"/>
      <c r="AF590" s="264"/>
      <c r="AG590" s="264"/>
      <c r="AH590" s="270"/>
      <c r="AI590" s="874"/>
      <c r="AJ590" s="21"/>
      <c r="AK590" s="61"/>
      <c r="AL590" s="61"/>
      <c r="AM590" s="61"/>
      <c r="AN590" s="61"/>
      <c r="AO590" s="22"/>
      <c r="AP590" s="55"/>
    </row>
    <row r="591" spans="1:42" ht="40" customHeight="1" x14ac:dyDescent="0.2">
      <c r="A591" s="895"/>
      <c r="B591" s="897"/>
      <c r="C591" s="819"/>
      <c r="D591" s="822"/>
      <c r="E591" s="827"/>
      <c r="F591" s="833"/>
      <c r="G591" s="836"/>
      <c r="H591" s="839"/>
      <c r="I591" s="339"/>
      <c r="J591" s="339"/>
      <c r="K591" s="342"/>
      <c r="L591" s="345" t="s">
        <v>645</v>
      </c>
      <c r="M591" s="658">
        <v>0.2</v>
      </c>
      <c r="N591" s="53" t="s">
        <v>43</v>
      </c>
      <c r="O591" s="123">
        <v>1</v>
      </c>
      <c r="P591" s="124">
        <v>1</v>
      </c>
      <c r="Q591" s="124">
        <v>1</v>
      </c>
      <c r="R591" s="179">
        <v>1</v>
      </c>
      <c r="S591" s="192">
        <f t="shared" ref="S591" si="2407">SUM(O591:O591)*M591</f>
        <v>0.2</v>
      </c>
      <c r="T591" s="193">
        <f t="shared" ref="T591" si="2408">SUM(P591:P591)*M591</f>
        <v>0.2</v>
      </c>
      <c r="U591" s="193">
        <f t="shared" ref="U591" si="2409">SUM(Q591:Q591)*M591</f>
        <v>0.2</v>
      </c>
      <c r="V591" s="201">
        <f t="shared" ref="V591" si="2410">SUM(R591:R591)*M591</f>
        <v>0.2</v>
      </c>
      <c r="W591" s="205">
        <f t="shared" si="2338"/>
        <v>0.2</v>
      </c>
      <c r="X591" s="320"/>
      <c r="Y591" s="323"/>
      <c r="Z591" s="323"/>
      <c r="AA591" s="323"/>
      <c r="AB591" s="326"/>
      <c r="AC591" s="638"/>
      <c r="AD591" s="841"/>
      <c r="AE591" s="255" t="str">
        <f t="shared" si="2265"/>
        <v>PARA MEJORAR</v>
      </c>
      <c r="AF591" s="264"/>
      <c r="AG591" s="264"/>
      <c r="AH591" s="270"/>
      <c r="AI591" s="874"/>
      <c r="AJ591" s="21"/>
      <c r="AK591" s="61"/>
      <c r="AL591" s="61"/>
      <c r="AM591" s="61"/>
      <c r="AN591" s="61"/>
      <c r="AO591" s="22"/>
      <c r="AP591" s="55"/>
    </row>
    <row r="592" spans="1:42" ht="40" customHeight="1" thickBot="1" x14ac:dyDescent="0.25">
      <c r="A592" s="895"/>
      <c r="B592" s="897"/>
      <c r="C592" s="819"/>
      <c r="D592" s="822"/>
      <c r="E592" s="827"/>
      <c r="F592" s="833"/>
      <c r="G592" s="836"/>
      <c r="H592" s="839"/>
      <c r="I592" s="339"/>
      <c r="J592" s="339"/>
      <c r="K592" s="342"/>
      <c r="L592" s="345"/>
      <c r="M592" s="658"/>
      <c r="N592" s="51" t="s">
        <v>49</v>
      </c>
      <c r="O592" s="75">
        <v>0</v>
      </c>
      <c r="P592" s="76">
        <v>0</v>
      </c>
      <c r="Q592" s="76">
        <v>0</v>
      </c>
      <c r="R592" s="158">
        <v>0</v>
      </c>
      <c r="S592" s="189">
        <f t="shared" ref="S592" si="2411">SUM(O592:O592)*M591</f>
        <v>0</v>
      </c>
      <c r="T592" s="190">
        <f t="shared" ref="T592" si="2412">SUM(P592:P592)*M591</f>
        <v>0</v>
      </c>
      <c r="U592" s="190">
        <f t="shared" ref="U592" si="2413">SUM(Q592:Q592)*M591</f>
        <v>0</v>
      </c>
      <c r="V592" s="200">
        <f t="shared" ref="V592" si="2414">SUM(R592:R592)*M591</f>
        <v>0</v>
      </c>
      <c r="W592" s="204">
        <f t="shared" si="2338"/>
        <v>0</v>
      </c>
      <c r="X592" s="320"/>
      <c r="Y592" s="323"/>
      <c r="Z592" s="323"/>
      <c r="AA592" s="323"/>
      <c r="AB592" s="326"/>
      <c r="AC592" s="638"/>
      <c r="AD592" s="841"/>
      <c r="AE592" s="256"/>
      <c r="AF592" s="264"/>
      <c r="AG592" s="264"/>
      <c r="AH592" s="270"/>
      <c r="AI592" s="874"/>
      <c r="AJ592" s="21"/>
      <c r="AK592" s="61"/>
      <c r="AL592" s="61"/>
      <c r="AM592" s="61"/>
      <c r="AN592" s="61"/>
      <c r="AO592" s="22"/>
      <c r="AP592" s="55"/>
    </row>
    <row r="593" spans="1:42" ht="40" customHeight="1" x14ac:dyDescent="0.2">
      <c r="A593" s="895"/>
      <c r="B593" s="897"/>
      <c r="C593" s="819"/>
      <c r="D593" s="822"/>
      <c r="E593" s="827"/>
      <c r="F593" s="833"/>
      <c r="G593" s="836"/>
      <c r="H593" s="839"/>
      <c r="I593" s="339"/>
      <c r="J593" s="339"/>
      <c r="K593" s="342"/>
      <c r="L593" s="345" t="s">
        <v>646</v>
      </c>
      <c r="M593" s="658">
        <v>0.4</v>
      </c>
      <c r="N593" s="53" t="s">
        <v>43</v>
      </c>
      <c r="O593" s="123">
        <v>0</v>
      </c>
      <c r="P593" s="124">
        <v>0.2</v>
      </c>
      <c r="Q593" s="124">
        <v>0.5</v>
      </c>
      <c r="R593" s="179">
        <v>1</v>
      </c>
      <c r="S593" s="192">
        <f t="shared" ref="S593" si="2415">SUM(O593:O593)*M593</f>
        <v>0</v>
      </c>
      <c r="T593" s="193">
        <f t="shared" ref="T593" si="2416">SUM(P593:P593)*M593</f>
        <v>8.0000000000000016E-2</v>
      </c>
      <c r="U593" s="193">
        <f t="shared" ref="U593" si="2417">SUM(Q593:Q593)*M593</f>
        <v>0.2</v>
      </c>
      <c r="V593" s="201">
        <f t="shared" ref="V593" si="2418">SUM(R593:R593)*M593</f>
        <v>0.4</v>
      </c>
      <c r="W593" s="205">
        <f t="shared" si="2338"/>
        <v>0.4</v>
      </c>
      <c r="X593" s="320"/>
      <c r="Y593" s="323"/>
      <c r="Z593" s="323"/>
      <c r="AA593" s="323"/>
      <c r="AB593" s="326"/>
      <c r="AC593" s="638"/>
      <c r="AD593" s="841"/>
      <c r="AE593" s="255" t="str">
        <f t="shared" si="2265"/>
        <v>EQUILIBRADA</v>
      </c>
      <c r="AF593" s="264"/>
      <c r="AG593" s="264"/>
      <c r="AH593" s="270"/>
      <c r="AI593" s="874"/>
      <c r="AJ593" s="21"/>
      <c r="AK593" s="61"/>
      <c r="AL593" s="61"/>
      <c r="AM593" s="61"/>
      <c r="AN593" s="61"/>
      <c r="AO593" s="22"/>
      <c r="AP593" s="55"/>
    </row>
    <row r="594" spans="1:42" ht="40" customHeight="1" thickBot="1" x14ac:dyDescent="0.25">
      <c r="A594" s="895"/>
      <c r="B594" s="897"/>
      <c r="C594" s="819"/>
      <c r="D594" s="822"/>
      <c r="E594" s="827"/>
      <c r="F594" s="833"/>
      <c r="G594" s="836"/>
      <c r="H594" s="839"/>
      <c r="I594" s="339"/>
      <c r="J594" s="339"/>
      <c r="K594" s="342"/>
      <c r="L594" s="345"/>
      <c r="M594" s="658"/>
      <c r="N594" s="51" t="s">
        <v>49</v>
      </c>
      <c r="O594" s="75">
        <v>0</v>
      </c>
      <c r="P594" s="76">
        <v>0</v>
      </c>
      <c r="Q594" s="76">
        <v>0</v>
      </c>
      <c r="R594" s="158">
        <v>0</v>
      </c>
      <c r="S594" s="189">
        <f t="shared" ref="S594" si="2419">SUM(O594:O594)*M593</f>
        <v>0</v>
      </c>
      <c r="T594" s="190">
        <f t="shared" ref="T594" si="2420">SUM(P594:P594)*M593</f>
        <v>0</v>
      </c>
      <c r="U594" s="190">
        <f t="shared" ref="U594" si="2421">SUM(Q594:Q594)*M593</f>
        <v>0</v>
      </c>
      <c r="V594" s="200">
        <f t="shared" ref="V594" si="2422">SUM(R594:R594)*M593</f>
        <v>0</v>
      </c>
      <c r="W594" s="204">
        <f t="shared" si="2338"/>
        <v>0</v>
      </c>
      <c r="X594" s="320"/>
      <c r="Y594" s="323"/>
      <c r="Z594" s="323"/>
      <c r="AA594" s="323"/>
      <c r="AB594" s="326"/>
      <c r="AC594" s="638"/>
      <c r="AD594" s="841"/>
      <c r="AE594" s="256"/>
      <c r="AF594" s="264"/>
      <c r="AG594" s="264"/>
      <c r="AH594" s="270"/>
      <c r="AI594" s="874"/>
      <c r="AJ594" s="21"/>
      <c r="AK594" s="61"/>
      <c r="AL594" s="61"/>
      <c r="AM594" s="61"/>
      <c r="AN594" s="61"/>
      <c r="AO594" s="22"/>
      <c r="AP594" s="55"/>
    </row>
    <row r="595" spans="1:42" ht="40" customHeight="1" x14ac:dyDescent="0.2">
      <c r="A595" s="895"/>
      <c r="B595" s="897"/>
      <c r="C595" s="819"/>
      <c r="D595" s="822"/>
      <c r="E595" s="827"/>
      <c r="F595" s="833"/>
      <c r="G595" s="836"/>
      <c r="H595" s="839"/>
      <c r="I595" s="339"/>
      <c r="J595" s="339"/>
      <c r="K595" s="342"/>
      <c r="L595" s="345" t="s">
        <v>647</v>
      </c>
      <c r="M595" s="658">
        <v>0.2</v>
      </c>
      <c r="N595" s="53" t="s">
        <v>43</v>
      </c>
      <c r="O595" s="123">
        <v>0</v>
      </c>
      <c r="P595" s="124">
        <v>0</v>
      </c>
      <c r="Q595" s="124">
        <v>0.4</v>
      </c>
      <c r="R595" s="179">
        <v>1</v>
      </c>
      <c r="S595" s="192">
        <f t="shared" ref="S595" si="2423">SUM(O595:O595)*M595</f>
        <v>0</v>
      </c>
      <c r="T595" s="193">
        <f t="shared" ref="T595" si="2424">SUM(P595:P595)*M595</f>
        <v>0</v>
      </c>
      <c r="U595" s="193">
        <f t="shared" ref="U595" si="2425">SUM(Q595:Q595)*M595</f>
        <v>8.0000000000000016E-2</v>
      </c>
      <c r="V595" s="201">
        <f t="shared" ref="V595" si="2426">SUM(R595:R595)*M595</f>
        <v>0.2</v>
      </c>
      <c r="W595" s="205">
        <f t="shared" si="2338"/>
        <v>0.2</v>
      </c>
      <c r="X595" s="320"/>
      <c r="Y595" s="323"/>
      <c r="Z595" s="323"/>
      <c r="AA595" s="323"/>
      <c r="AB595" s="326"/>
      <c r="AC595" s="638"/>
      <c r="AD595" s="841"/>
      <c r="AE595" s="255" t="str">
        <f t="shared" si="2265"/>
        <v>EQUILIBRADA</v>
      </c>
      <c r="AF595" s="264"/>
      <c r="AG595" s="264"/>
      <c r="AH595" s="270"/>
      <c r="AI595" s="874"/>
      <c r="AJ595" s="21"/>
      <c r="AK595" s="61"/>
      <c r="AL595" s="61"/>
      <c r="AM595" s="61"/>
      <c r="AN595" s="61"/>
      <c r="AO595" s="22"/>
      <c r="AP595" s="55"/>
    </row>
    <row r="596" spans="1:42" ht="40" customHeight="1" thickBot="1" x14ac:dyDescent="0.25">
      <c r="A596" s="895"/>
      <c r="B596" s="897"/>
      <c r="C596" s="820"/>
      <c r="D596" s="63"/>
      <c r="E596" s="828"/>
      <c r="F596" s="834"/>
      <c r="G596" s="837"/>
      <c r="H596" s="840"/>
      <c r="I596" s="340"/>
      <c r="J596" s="340"/>
      <c r="K596" s="343"/>
      <c r="L596" s="813"/>
      <c r="M596" s="661"/>
      <c r="N596" s="51" t="s">
        <v>49</v>
      </c>
      <c r="O596" s="77">
        <v>0</v>
      </c>
      <c r="P596" s="78">
        <v>0</v>
      </c>
      <c r="Q596" s="78">
        <v>0</v>
      </c>
      <c r="R596" s="159">
        <v>0</v>
      </c>
      <c r="S596" s="195">
        <f t="shared" ref="S596" si="2427">SUM(O596:O596)*M595</f>
        <v>0</v>
      </c>
      <c r="T596" s="196">
        <f t="shared" ref="T596" si="2428">SUM(P596:P596)*M595</f>
        <v>0</v>
      </c>
      <c r="U596" s="196">
        <f t="shared" ref="U596" si="2429">SUM(Q596:Q596)*M595</f>
        <v>0</v>
      </c>
      <c r="V596" s="202">
        <f t="shared" ref="V596" si="2430">SUM(R596:R596)*M595</f>
        <v>0</v>
      </c>
      <c r="W596" s="206">
        <f t="shared" si="2338"/>
        <v>0</v>
      </c>
      <c r="X596" s="321"/>
      <c r="Y596" s="324"/>
      <c r="Z596" s="324"/>
      <c r="AA596" s="324"/>
      <c r="AB596" s="327"/>
      <c r="AC596" s="638"/>
      <c r="AD596" s="841"/>
      <c r="AE596" s="256"/>
      <c r="AF596" s="265"/>
      <c r="AG596" s="265"/>
      <c r="AH596" s="270"/>
      <c r="AI596" s="874"/>
      <c r="AJ596" s="21"/>
      <c r="AK596" s="61"/>
      <c r="AL596" s="61"/>
      <c r="AM596" s="61"/>
      <c r="AN596" s="61"/>
      <c r="AO596" s="22"/>
      <c r="AP596" s="55"/>
    </row>
    <row r="597" spans="1:42" ht="40" customHeight="1" x14ac:dyDescent="0.2">
      <c r="A597" s="895"/>
      <c r="B597" s="897"/>
      <c r="C597" s="818">
        <v>32</v>
      </c>
      <c r="D597" s="821" t="s">
        <v>648</v>
      </c>
      <c r="E597" s="826">
        <v>39</v>
      </c>
      <c r="F597" s="832" t="s">
        <v>649</v>
      </c>
      <c r="G597" s="835" t="s">
        <v>650</v>
      </c>
      <c r="H597" s="838">
        <v>80</v>
      </c>
      <c r="I597" s="338" t="s">
        <v>651</v>
      </c>
      <c r="J597" s="338" t="s">
        <v>652</v>
      </c>
      <c r="K597" s="341">
        <v>0</v>
      </c>
      <c r="L597" s="344" t="s">
        <v>653</v>
      </c>
      <c r="M597" s="825">
        <v>0.3</v>
      </c>
      <c r="N597" s="53" t="s">
        <v>43</v>
      </c>
      <c r="O597" s="120">
        <v>0.2</v>
      </c>
      <c r="P597" s="118">
        <v>0.7</v>
      </c>
      <c r="Q597" s="118">
        <v>1</v>
      </c>
      <c r="R597" s="168">
        <v>1</v>
      </c>
      <c r="S597" s="186">
        <f t="shared" ref="S597" si="2431">SUM(O597:O597)*M597</f>
        <v>0.06</v>
      </c>
      <c r="T597" s="187">
        <f t="shared" ref="T597" si="2432">SUM(P597:P597)*M597</f>
        <v>0.21</v>
      </c>
      <c r="U597" s="187">
        <f t="shared" ref="U597" si="2433">SUM(Q597:Q597)*M597</f>
        <v>0.3</v>
      </c>
      <c r="V597" s="199">
        <f t="shared" ref="V597" si="2434">SUM(R597:R597)*M597</f>
        <v>0.3</v>
      </c>
      <c r="W597" s="203">
        <f t="shared" si="2338"/>
        <v>0.3</v>
      </c>
      <c r="X597" s="319">
        <f>+S594+S596+S598+S600</f>
        <v>0</v>
      </c>
      <c r="Y597" s="322">
        <f>+T594+T596+T598+T600</f>
        <v>0</v>
      </c>
      <c r="Z597" s="322">
        <f>+U594+U596+U598+U600</f>
        <v>0</v>
      </c>
      <c r="AA597" s="322">
        <f>+V594+V596+V598+V600</f>
        <v>0</v>
      </c>
      <c r="AB597" s="325">
        <f>+W594+W596+W598+W600</f>
        <v>0</v>
      </c>
      <c r="AC597" s="638"/>
      <c r="AD597" s="841"/>
      <c r="AE597" s="255" t="str">
        <f t="shared" si="2265"/>
        <v>PARA MEJORAR</v>
      </c>
      <c r="AF597" s="263" t="str">
        <f>IF(COUNTIF(AE597:AE604,"PARA MEJORAR")&gt;=1,"PARA MEJORAR","BIEN")</f>
        <v>PARA MEJORAR</v>
      </c>
      <c r="AG597" s="263" t="str">
        <f>IF(COUNTIF(AF597:AF604,"PARA MEJORAR")&gt;=1,"PARA MEJORAR","BIEN")</f>
        <v>PARA MEJORAR</v>
      </c>
      <c r="AH597" s="270"/>
      <c r="AI597" s="874"/>
      <c r="AJ597" s="18"/>
      <c r="AK597" s="19"/>
      <c r="AL597" s="19"/>
      <c r="AM597" s="19"/>
      <c r="AN597" s="19"/>
      <c r="AO597" s="20"/>
      <c r="AP597" s="55"/>
    </row>
    <row r="598" spans="1:42" ht="40" customHeight="1" thickBot="1" x14ac:dyDescent="0.25">
      <c r="A598" s="895"/>
      <c r="B598" s="897"/>
      <c r="C598" s="819"/>
      <c r="D598" s="822"/>
      <c r="E598" s="827"/>
      <c r="F598" s="833"/>
      <c r="G598" s="836"/>
      <c r="H598" s="839"/>
      <c r="I598" s="339"/>
      <c r="J598" s="339"/>
      <c r="K598" s="342"/>
      <c r="L598" s="824"/>
      <c r="M598" s="658"/>
      <c r="N598" s="51" t="s">
        <v>49</v>
      </c>
      <c r="O598" s="75">
        <v>0</v>
      </c>
      <c r="P598" s="76">
        <v>0</v>
      </c>
      <c r="Q598" s="76">
        <v>0</v>
      </c>
      <c r="R598" s="158">
        <v>0</v>
      </c>
      <c r="S598" s="189">
        <f t="shared" ref="S598" si="2435">SUM(O598:O598)*M597</f>
        <v>0</v>
      </c>
      <c r="T598" s="190">
        <f t="shared" ref="T598" si="2436">SUM(P598:P598)*M597</f>
        <v>0</v>
      </c>
      <c r="U598" s="190">
        <f t="shared" ref="U598" si="2437">SUM(Q598:Q598)*M597</f>
        <v>0</v>
      </c>
      <c r="V598" s="200">
        <f t="shared" ref="V598" si="2438">SUM(R598:R598)*M597</f>
        <v>0</v>
      </c>
      <c r="W598" s="204">
        <f t="shared" si="2338"/>
        <v>0</v>
      </c>
      <c r="X598" s="320"/>
      <c r="Y598" s="323"/>
      <c r="Z598" s="323"/>
      <c r="AA598" s="323"/>
      <c r="AB598" s="326"/>
      <c r="AC598" s="638"/>
      <c r="AD598" s="841"/>
      <c r="AE598" s="256"/>
      <c r="AF598" s="264"/>
      <c r="AG598" s="264"/>
      <c r="AH598" s="270"/>
      <c r="AI598" s="874"/>
      <c r="AJ598" s="21"/>
      <c r="AK598" s="61"/>
      <c r="AL598" s="61"/>
      <c r="AM598" s="61"/>
      <c r="AN598" s="61"/>
      <c r="AO598" s="22"/>
      <c r="AP598" s="55"/>
    </row>
    <row r="599" spans="1:42" ht="40" customHeight="1" x14ac:dyDescent="0.2">
      <c r="A599" s="895"/>
      <c r="B599" s="897"/>
      <c r="C599" s="819"/>
      <c r="D599" s="822"/>
      <c r="E599" s="827"/>
      <c r="F599" s="833"/>
      <c r="G599" s="836"/>
      <c r="H599" s="839"/>
      <c r="I599" s="339"/>
      <c r="J599" s="339"/>
      <c r="K599" s="342"/>
      <c r="L599" s="345" t="s">
        <v>654</v>
      </c>
      <c r="M599" s="658">
        <v>0.3</v>
      </c>
      <c r="N599" s="53" t="s">
        <v>43</v>
      </c>
      <c r="O599" s="123">
        <v>0</v>
      </c>
      <c r="P599" s="124">
        <v>0</v>
      </c>
      <c r="Q599" s="124">
        <v>1</v>
      </c>
      <c r="R599" s="179">
        <v>1</v>
      </c>
      <c r="S599" s="192">
        <f t="shared" ref="S599" si="2439">SUM(O599:O599)*M599</f>
        <v>0</v>
      </c>
      <c r="T599" s="193">
        <f t="shared" ref="T599" si="2440">SUM(P599:P599)*M599</f>
        <v>0</v>
      </c>
      <c r="U599" s="193">
        <f t="shared" ref="U599" si="2441">SUM(Q599:Q599)*M599</f>
        <v>0.3</v>
      </c>
      <c r="V599" s="201">
        <f t="shared" ref="V599" si="2442">SUM(R599:R599)*M599</f>
        <v>0.3</v>
      </c>
      <c r="W599" s="205">
        <f t="shared" si="2338"/>
        <v>0.3</v>
      </c>
      <c r="X599" s="320"/>
      <c r="Y599" s="323"/>
      <c r="Z599" s="323"/>
      <c r="AA599" s="323"/>
      <c r="AB599" s="326"/>
      <c r="AC599" s="638"/>
      <c r="AD599" s="841"/>
      <c r="AE599" s="255" t="str">
        <f t="shared" si="2265"/>
        <v>EQUILIBRADA</v>
      </c>
      <c r="AF599" s="264"/>
      <c r="AG599" s="264"/>
      <c r="AH599" s="270"/>
      <c r="AI599" s="874"/>
      <c r="AJ599" s="21"/>
      <c r="AK599" s="61"/>
      <c r="AL599" s="61"/>
      <c r="AM599" s="61"/>
      <c r="AN599" s="61"/>
      <c r="AO599" s="22"/>
      <c r="AP599" s="55"/>
    </row>
    <row r="600" spans="1:42" ht="40" customHeight="1" thickBot="1" x14ac:dyDescent="0.25">
      <c r="A600" s="895"/>
      <c r="B600" s="897"/>
      <c r="C600" s="819"/>
      <c r="D600" s="822"/>
      <c r="E600" s="827"/>
      <c r="F600" s="833"/>
      <c r="G600" s="836"/>
      <c r="H600" s="839"/>
      <c r="I600" s="339"/>
      <c r="J600" s="339"/>
      <c r="K600" s="342"/>
      <c r="L600" s="345"/>
      <c r="M600" s="658"/>
      <c r="N600" s="51" t="s">
        <v>49</v>
      </c>
      <c r="O600" s="75">
        <v>0</v>
      </c>
      <c r="P600" s="76">
        <v>0</v>
      </c>
      <c r="Q600" s="76">
        <v>0</v>
      </c>
      <c r="R600" s="158">
        <v>0</v>
      </c>
      <c r="S600" s="189">
        <f t="shared" ref="S600" si="2443">SUM(O600:O600)*M599</f>
        <v>0</v>
      </c>
      <c r="T600" s="190">
        <f t="shared" ref="T600" si="2444">SUM(P600:P600)*M599</f>
        <v>0</v>
      </c>
      <c r="U600" s="190">
        <f t="shared" ref="U600" si="2445">SUM(Q600:Q600)*M599</f>
        <v>0</v>
      </c>
      <c r="V600" s="200">
        <f t="shared" ref="V600" si="2446">SUM(R600:R600)*M599</f>
        <v>0</v>
      </c>
      <c r="W600" s="204">
        <f t="shared" si="2338"/>
        <v>0</v>
      </c>
      <c r="X600" s="320"/>
      <c r="Y600" s="323"/>
      <c r="Z600" s="323"/>
      <c r="AA600" s="323"/>
      <c r="AB600" s="326"/>
      <c r="AC600" s="638"/>
      <c r="AD600" s="841"/>
      <c r="AE600" s="256"/>
      <c r="AF600" s="264"/>
      <c r="AG600" s="264"/>
      <c r="AH600" s="270"/>
      <c r="AI600" s="874"/>
      <c r="AJ600" s="21"/>
      <c r="AK600" s="61"/>
      <c r="AL600" s="61"/>
      <c r="AM600" s="61"/>
      <c r="AN600" s="61"/>
      <c r="AO600" s="22"/>
      <c r="AP600" s="55"/>
    </row>
    <row r="601" spans="1:42" ht="40" customHeight="1" x14ac:dyDescent="0.2">
      <c r="A601" s="895"/>
      <c r="B601" s="897"/>
      <c r="C601" s="819"/>
      <c r="D601" s="822"/>
      <c r="E601" s="827"/>
      <c r="F601" s="833"/>
      <c r="G601" s="836"/>
      <c r="H601" s="839"/>
      <c r="I601" s="339"/>
      <c r="J601" s="339"/>
      <c r="K601" s="342"/>
      <c r="L601" s="345" t="s">
        <v>655</v>
      </c>
      <c r="M601" s="658">
        <v>0.2</v>
      </c>
      <c r="N601" s="53" t="s">
        <v>43</v>
      </c>
      <c r="O601" s="123">
        <v>0</v>
      </c>
      <c r="P601" s="124">
        <v>0</v>
      </c>
      <c r="Q601" s="124">
        <v>0</v>
      </c>
      <c r="R601" s="179">
        <v>1</v>
      </c>
      <c r="S601" s="192">
        <f t="shared" ref="S601" si="2447">SUM(O601:O601)*M601</f>
        <v>0</v>
      </c>
      <c r="T601" s="193">
        <f t="shared" ref="T601" si="2448">SUM(P601:P601)*M601</f>
        <v>0</v>
      </c>
      <c r="U601" s="193">
        <f t="shared" ref="U601" si="2449">SUM(Q601:Q601)*M601</f>
        <v>0</v>
      </c>
      <c r="V601" s="201">
        <f t="shared" ref="V601" si="2450">SUM(R601:R601)*M601</f>
        <v>0.2</v>
      </c>
      <c r="W601" s="205">
        <f t="shared" si="2338"/>
        <v>0.2</v>
      </c>
      <c r="X601" s="320"/>
      <c r="Y601" s="323"/>
      <c r="Z601" s="323"/>
      <c r="AA601" s="323"/>
      <c r="AB601" s="326"/>
      <c r="AC601" s="638"/>
      <c r="AD601" s="841"/>
      <c r="AE601" s="255" t="str">
        <f t="shared" si="2265"/>
        <v>EQUILIBRADA</v>
      </c>
      <c r="AF601" s="264"/>
      <c r="AG601" s="264"/>
      <c r="AH601" s="270"/>
      <c r="AI601" s="874"/>
      <c r="AJ601" s="21"/>
      <c r="AK601" s="61"/>
      <c r="AL601" s="61"/>
      <c r="AM601" s="61"/>
      <c r="AN601" s="61"/>
      <c r="AO601" s="22"/>
      <c r="AP601" s="55"/>
    </row>
    <row r="602" spans="1:42" ht="40" customHeight="1" thickBot="1" x14ac:dyDescent="0.25">
      <c r="A602" s="895"/>
      <c r="B602" s="897"/>
      <c r="C602" s="819"/>
      <c r="D602" s="822"/>
      <c r="E602" s="827"/>
      <c r="F602" s="833"/>
      <c r="G602" s="836"/>
      <c r="H602" s="839"/>
      <c r="I602" s="339"/>
      <c r="J602" s="339"/>
      <c r="K602" s="342"/>
      <c r="L602" s="345"/>
      <c r="M602" s="658"/>
      <c r="N602" s="51" t="s">
        <v>49</v>
      </c>
      <c r="O602" s="75">
        <v>0</v>
      </c>
      <c r="P602" s="76">
        <v>0</v>
      </c>
      <c r="Q602" s="76">
        <v>0</v>
      </c>
      <c r="R602" s="158">
        <v>0</v>
      </c>
      <c r="S602" s="189">
        <f t="shared" ref="S602" si="2451">SUM(O602:O602)*M601</f>
        <v>0</v>
      </c>
      <c r="T602" s="190">
        <f t="shared" ref="T602" si="2452">SUM(P602:P602)*M601</f>
        <v>0</v>
      </c>
      <c r="U602" s="190">
        <f t="shared" ref="U602" si="2453">SUM(Q602:Q602)*M601</f>
        <v>0</v>
      </c>
      <c r="V602" s="200">
        <f t="shared" ref="V602" si="2454">SUM(R602:R602)*M601</f>
        <v>0</v>
      </c>
      <c r="W602" s="204">
        <f t="shared" si="2338"/>
        <v>0</v>
      </c>
      <c r="X602" s="320"/>
      <c r="Y602" s="323"/>
      <c r="Z602" s="323"/>
      <c r="AA602" s="323"/>
      <c r="AB602" s="326"/>
      <c r="AC602" s="638"/>
      <c r="AD602" s="841"/>
      <c r="AE602" s="256"/>
      <c r="AF602" s="264"/>
      <c r="AG602" s="264"/>
      <c r="AH602" s="270"/>
      <c r="AI602" s="874"/>
      <c r="AJ602" s="21"/>
      <c r="AK602" s="61"/>
      <c r="AL602" s="61"/>
      <c r="AM602" s="61"/>
      <c r="AN602" s="61"/>
      <c r="AO602" s="22"/>
      <c r="AP602" s="55"/>
    </row>
    <row r="603" spans="1:42" ht="40" customHeight="1" x14ac:dyDescent="0.2">
      <c r="A603" s="895"/>
      <c r="B603" s="897"/>
      <c r="C603" s="819"/>
      <c r="D603" s="822"/>
      <c r="E603" s="827"/>
      <c r="F603" s="833"/>
      <c r="G603" s="836"/>
      <c r="H603" s="839"/>
      <c r="I603" s="339"/>
      <c r="J603" s="339"/>
      <c r="K603" s="342"/>
      <c r="L603" s="345" t="s">
        <v>656</v>
      </c>
      <c r="M603" s="658">
        <v>0.2</v>
      </c>
      <c r="N603" s="53" t="s">
        <v>43</v>
      </c>
      <c r="O603" s="123">
        <v>0.25</v>
      </c>
      <c r="P603" s="124">
        <v>0.5</v>
      </c>
      <c r="Q603" s="124">
        <v>0.75</v>
      </c>
      <c r="R603" s="179">
        <v>1</v>
      </c>
      <c r="S603" s="192">
        <f t="shared" ref="S603" si="2455">SUM(O603:O603)*M603</f>
        <v>0.05</v>
      </c>
      <c r="T603" s="193">
        <f t="shared" ref="T603" si="2456">SUM(P603:P603)*M603</f>
        <v>0.1</v>
      </c>
      <c r="U603" s="193">
        <f t="shared" ref="U603" si="2457">SUM(Q603:Q603)*M603</f>
        <v>0.15000000000000002</v>
      </c>
      <c r="V603" s="201">
        <f t="shared" ref="V603" si="2458">SUM(R603:R603)*M603</f>
        <v>0.2</v>
      </c>
      <c r="W603" s="205">
        <f t="shared" si="2338"/>
        <v>0.2</v>
      </c>
      <c r="X603" s="320"/>
      <c r="Y603" s="323"/>
      <c r="Z603" s="323"/>
      <c r="AA603" s="323"/>
      <c r="AB603" s="326"/>
      <c r="AC603" s="638"/>
      <c r="AD603" s="841"/>
      <c r="AE603" s="255" t="str">
        <f t="shared" si="2265"/>
        <v>PARA MEJORAR</v>
      </c>
      <c r="AF603" s="264"/>
      <c r="AG603" s="264"/>
      <c r="AH603" s="270"/>
      <c r="AI603" s="874"/>
      <c r="AJ603" s="21"/>
      <c r="AK603" s="61"/>
      <c r="AL603" s="61"/>
      <c r="AM603" s="61"/>
      <c r="AN603" s="61"/>
      <c r="AO603" s="22"/>
      <c r="AP603" s="55"/>
    </row>
    <row r="604" spans="1:42" ht="40" customHeight="1" thickBot="1" x14ac:dyDescent="0.25">
      <c r="A604" s="895"/>
      <c r="B604" s="897"/>
      <c r="C604" s="820"/>
      <c r="D604" s="823"/>
      <c r="E604" s="828"/>
      <c r="F604" s="834"/>
      <c r="G604" s="837"/>
      <c r="H604" s="840"/>
      <c r="I604" s="340"/>
      <c r="J604" s="340"/>
      <c r="K604" s="343"/>
      <c r="L604" s="813"/>
      <c r="M604" s="661"/>
      <c r="N604" s="51" t="s">
        <v>49</v>
      </c>
      <c r="O604" s="77">
        <v>0</v>
      </c>
      <c r="P604" s="78">
        <v>0</v>
      </c>
      <c r="Q604" s="78">
        <v>0</v>
      </c>
      <c r="R604" s="159">
        <v>0</v>
      </c>
      <c r="S604" s="195">
        <f t="shared" ref="S604" si="2459">SUM(O604:O604)*M603</f>
        <v>0</v>
      </c>
      <c r="T604" s="196">
        <f t="shared" ref="T604" si="2460">SUM(P604:P604)*M603</f>
        <v>0</v>
      </c>
      <c r="U604" s="196">
        <f t="shared" ref="U604" si="2461">SUM(Q604:Q604)*M603</f>
        <v>0</v>
      </c>
      <c r="V604" s="202">
        <f t="shared" ref="V604" si="2462">SUM(R604:R604)*M603</f>
        <v>0</v>
      </c>
      <c r="W604" s="206">
        <f t="shared" si="2338"/>
        <v>0</v>
      </c>
      <c r="X604" s="321"/>
      <c r="Y604" s="324"/>
      <c r="Z604" s="324"/>
      <c r="AA604" s="324"/>
      <c r="AB604" s="327"/>
      <c r="AC604" s="638"/>
      <c r="AD604" s="841"/>
      <c r="AE604" s="256"/>
      <c r="AF604" s="265"/>
      <c r="AG604" s="265"/>
      <c r="AH604" s="270"/>
      <c r="AI604" s="874"/>
      <c r="AJ604" s="21"/>
      <c r="AK604" s="61"/>
      <c r="AL604" s="61"/>
      <c r="AM604" s="61"/>
      <c r="AN604" s="61"/>
      <c r="AO604" s="22"/>
      <c r="AP604" s="55"/>
    </row>
    <row r="605" spans="1:42" ht="40" customHeight="1" x14ac:dyDescent="0.2">
      <c r="A605" s="895"/>
      <c r="B605" s="897"/>
      <c r="C605" s="818">
        <v>33</v>
      </c>
      <c r="D605" s="821" t="s">
        <v>657</v>
      </c>
      <c r="E605" s="826">
        <v>40</v>
      </c>
      <c r="F605" s="829" t="s">
        <v>658</v>
      </c>
      <c r="G605" s="346" t="s">
        <v>659</v>
      </c>
      <c r="H605" s="846">
        <v>81</v>
      </c>
      <c r="I605" s="352" t="s">
        <v>660</v>
      </c>
      <c r="J605" s="849" t="s">
        <v>661</v>
      </c>
      <c r="K605" s="355">
        <v>0</v>
      </c>
      <c r="L605" s="358" t="s">
        <v>662</v>
      </c>
      <c r="M605" s="825">
        <v>0.3</v>
      </c>
      <c r="N605" s="53" t="s">
        <v>43</v>
      </c>
      <c r="O605" s="120">
        <v>1</v>
      </c>
      <c r="P605" s="118">
        <v>1</v>
      </c>
      <c r="Q605" s="118">
        <v>1</v>
      </c>
      <c r="R605" s="168">
        <v>1</v>
      </c>
      <c r="S605" s="186">
        <f t="shared" ref="S605" si="2463">SUM(O605:O605)*M605</f>
        <v>0.3</v>
      </c>
      <c r="T605" s="187">
        <f t="shared" ref="T605" si="2464">SUM(P605:P605)*M605</f>
        <v>0.3</v>
      </c>
      <c r="U605" s="187">
        <f t="shared" ref="U605" si="2465">SUM(Q605:Q605)*M605</f>
        <v>0.3</v>
      </c>
      <c r="V605" s="199">
        <f t="shared" ref="V605" si="2466">SUM(R605:R605)*M605</f>
        <v>0.3</v>
      </c>
      <c r="W605" s="203">
        <f t="shared" si="2338"/>
        <v>0.3</v>
      </c>
      <c r="X605" s="319">
        <f>S602+S604+S606</f>
        <v>0</v>
      </c>
      <c r="Y605" s="322">
        <f>T602+T604+T606</f>
        <v>0</v>
      </c>
      <c r="Z605" s="322">
        <f>U602+U604+U606</f>
        <v>0</v>
      </c>
      <c r="AA605" s="322">
        <f>V602+V604+V606</f>
        <v>0</v>
      </c>
      <c r="AB605" s="325">
        <f>W602+W604+W606</f>
        <v>0</v>
      </c>
      <c r="AC605" s="638"/>
      <c r="AD605" s="841"/>
      <c r="AE605" s="255" t="str">
        <f t="shared" si="2265"/>
        <v>PARA MEJORAR</v>
      </c>
      <c r="AF605" s="263" t="str">
        <f>IF(COUNTIF(AE605:AE608,"PARA MEJORAR")&gt;=1,"PARA MEJORAR","BIEN")</f>
        <v>PARA MEJORAR</v>
      </c>
      <c r="AG605" s="263" t="str">
        <f>IF(COUNTIF(AF605:AF608,"PARA MEJORAR")&gt;=1,"PARA MEJORAR","BIEN")</f>
        <v>PARA MEJORAR</v>
      </c>
      <c r="AH605" s="270"/>
      <c r="AI605" s="874"/>
      <c r="AJ605" s="18"/>
      <c r="AK605" s="19"/>
      <c r="AL605" s="19"/>
      <c r="AM605" s="19"/>
      <c r="AN605" s="19"/>
      <c r="AO605" s="20"/>
      <c r="AP605" s="55"/>
    </row>
    <row r="606" spans="1:42" ht="40" customHeight="1" thickBot="1" x14ac:dyDescent="0.25">
      <c r="A606" s="895"/>
      <c r="B606" s="897"/>
      <c r="C606" s="819"/>
      <c r="D606" s="822"/>
      <c r="E606" s="827"/>
      <c r="F606" s="830"/>
      <c r="G606" s="347"/>
      <c r="H606" s="847"/>
      <c r="I606" s="353"/>
      <c r="J606" s="353"/>
      <c r="K606" s="356"/>
      <c r="L606" s="845"/>
      <c r="M606" s="658"/>
      <c r="N606" s="51" t="s">
        <v>49</v>
      </c>
      <c r="O606" s="75">
        <v>0</v>
      </c>
      <c r="P606" s="76">
        <v>0</v>
      </c>
      <c r="Q606" s="76">
        <v>0</v>
      </c>
      <c r="R606" s="158">
        <v>0</v>
      </c>
      <c r="S606" s="189">
        <f t="shared" ref="S606" si="2467">SUM(O606:O606)*M605</f>
        <v>0</v>
      </c>
      <c r="T606" s="190">
        <f t="shared" ref="T606" si="2468">SUM(P606:P606)*M605</f>
        <v>0</v>
      </c>
      <c r="U606" s="190">
        <f t="shared" ref="U606" si="2469">SUM(Q606:Q606)*M605</f>
        <v>0</v>
      </c>
      <c r="V606" s="200">
        <f t="shared" ref="V606" si="2470">SUM(R606:R606)*M605</f>
        <v>0</v>
      </c>
      <c r="W606" s="204">
        <f t="shared" si="2338"/>
        <v>0</v>
      </c>
      <c r="X606" s="320"/>
      <c r="Y606" s="323"/>
      <c r="Z606" s="323"/>
      <c r="AA606" s="323"/>
      <c r="AB606" s="326"/>
      <c r="AC606" s="638"/>
      <c r="AD606" s="841"/>
      <c r="AE606" s="256"/>
      <c r="AF606" s="264"/>
      <c r="AG606" s="264"/>
      <c r="AH606" s="270"/>
      <c r="AI606" s="874"/>
      <c r="AJ606" s="21"/>
      <c r="AK606" s="61"/>
      <c r="AL606" s="61"/>
      <c r="AM606" s="61"/>
      <c r="AN606" s="61"/>
      <c r="AO606" s="22"/>
      <c r="AP606" s="55"/>
    </row>
    <row r="607" spans="1:42" ht="40" customHeight="1" x14ac:dyDescent="0.2">
      <c r="A607" s="895"/>
      <c r="B607" s="897"/>
      <c r="C607" s="819"/>
      <c r="D607" s="822"/>
      <c r="E607" s="827"/>
      <c r="F607" s="830"/>
      <c r="G607" s="347"/>
      <c r="H607" s="847"/>
      <c r="I607" s="353"/>
      <c r="J607" s="353"/>
      <c r="K607" s="356"/>
      <c r="L607" s="842" t="s">
        <v>663</v>
      </c>
      <c r="M607" s="658">
        <v>0.3</v>
      </c>
      <c r="N607" s="53" t="s">
        <v>43</v>
      </c>
      <c r="O607" s="123">
        <v>0.1</v>
      </c>
      <c r="P607" s="124">
        <v>1</v>
      </c>
      <c r="Q607" s="124">
        <v>1</v>
      </c>
      <c r="R607" s="179">
        <v>1</v>
      </c>
      <c r="S607" s="192">
        <f t="shared" ref="S607" si="2471">SUM(O607:O607)*M607</f>
        <v>0.03</v>
      </c>
      <c r="T607" s="193">
        <f t="shared" ref="T607" si="2472">SUM(P607:P607)*M607</f>
        <v>0.3</v>
      </c>
      <c r="U607" s="193">
        <f t="shared" ref="U607" si="2473">SUM(Q607:Q607)*M607</f>
        <v>0.3</v>
      </c>
      <c r="V607" s="201">
        <f t="shared" ref="V607" si="2474">SUM(R607:R607)*M607</f>
        <v>0.3</v>
      </c>
      <c r="W607" s="205">
        <f t="shared" si="2338"/>
        <v>0.3</v>
      </c>
      <c r="X607" s="320"/>
      <c r="Y607" s="323"/>
      <c r="Z607" s="323"/>
      <c r="AA607" s="323"/>
      <c r="AB607" s="326"/>
      <c r="AC607" s="638"/>
      <c r="AD607" s="841"/>
      <c r="AE607" s="255" t="str">
        <f t="shared" si="2265"/>
        <v>PARA MEJORAR</v>
      </c>
      <c r="AF607" s="264"/>
      <c r="AG607" s="264"/>
      <c r="AH607" s="270"/>
      <c r="AI607" s="874"/>
      <c r="AJ607" s="21"/>
      <c r="AK607" s="61"/>
      <c r="AL607" s="61"/>
      <c r="AM607" s="61"/>
      <c r="AN607" s="61"/>
      <c r="AO607" s="22"/>
      <c r="AP607" s="55"/>
    </row>
    <row r="608" spans="1:42" ht="40" customHeight="1" thickBot="1" x14ac:dyDescent="0.25">
      <c r="A608" s="895"/>
      <c r="B608" s="897"/>
      <c r="C608" s="819"/>
      <c r="D608" s="822"/>
      <c r="E608" s="827"/>
      <c r="F608" s="830"/>
      <c r="G608" s="347"/>
      <c r="H608" s="847"/>
      <c r="I608" s="353"/>
      <c r="J608" s="353"/>
      <c r="K608" s="356"/>
      <c r="L608" s="843"/>
      <c r="M608" s="658"/>
      <c r="N608" s="51" t="s">
        <v>49</v>
      </c>
      <c r="O608" s="75">
        <v>0</v>
      </c>
      <c r="P608" s="76">
        <v>0</v>
      </c>
      <c r="Q608" s="76">
        <v>0</v>
      </c>
      <c r="R608" s="158">
        <v>0</v>
      </c>
      <c r="S608" s="189">
        <f t="shared" ref="S608" si="2475">SUM(O608:O608)*M607</f>
        <v>0</v>
      </c>
      <c r="T608" s="190">
        <f t="shared" ref="T608" si="2476">SUM(P608:P608)*M607</f>
        <v>0</v>
      </c>
      <c r="U608" s="190">
        <f t="shared" ref="U608" si="2477">SUM(Q608:Q608)*M607</f>
        <v>0</v>
      </c>
      <c r="V608" s="200">
        <f t="shared" ref="V608" si="2478">SUM(R608:R608)*M607</f>
        <v>0</v>
      </c>
      <c r="W608" s="204">
        <f t="shared" si="2338"/>
        <v>0</v>
      </c>
      <c r="X608" s="320"/>
      <c r="Y608" s="323"/>
      <c r="Z608" s="323"/>
      <c r="AA608" s="323"/>
      <c r="AB608" s="326"/>
      <c r="AC608" s="638"/>
      <c r="AD608" s="841"/>
      <c r="AE608" s="256"/>
      <c r="AF608" s="265"/>
      <c r="AG608" s="265"/>
      <c r="AH608" s="270"/>
      <c r="AI608" s="874"/>
      <c r="AJ608" s="21"/>
      <c r="AK608" s="61"/>
      <c r="AL608" s="61"/>
      <c r="AM608" s="61"/>
      <c r="AN608" s="61"/>
      <c r="AO608" s="22"/>
      <c r="AP608" s="55"/>
    </row>
    <row r="609" spans="1:42" ht="40" customHeight="1" x14ac:dyDescent="0.2">
      <c r="A609" s="895"/>
      <c r="B609" s="897"/>
      <c r="C609" s="819"/>
      <c r="D609" s="822"/>
      <c r="E609" s="827"/>
      <c r="F609" s="830"/>
      <c r="G609" s="347"/>
      <c r="H609" s="847"/>
      <c r="I609" s="353"/>
      <c r="J609" s="353"/>
      <c r="K609" s="356"/>
      <c r="L609" s="842" t="s">
        <v>664</v>
      </c>
      <c r="M609" s="658">
        <v>0.4</v>
      </c>
      <c r="N609" s="53" t="s">
        <v>43</v>
      </c>
      <c r="O609" s="123">
        <v>0</v>
      </c>
      <c r="P609" s="124">
        <v>0</v>
      </c>
      <c r="Q609" s="124">
        <v>0.2</v>
      </c>
      <c r="R609" s="179">
        <v>1</v>
      </c>
      <c r="S609" s="192">
        <f t="shared" ref="S609" si="2479">SUM(O609:O609)*M609</f>
        <v>0</v>
      </c>
      <c r="T609" s="193">
        <f t="shared" ref="T609" si="2480">SUM(P609:P609)*M609</f>
        <v>0</v>
      </c>
      <c r="U609" s="193">
        <f t="shared" ref="U609" si="2481">SUM(Q609:Q609)*M609</f>
        <v>8.0000000000000016E-2</v>
      </c>
      <c r="V609" s="201">
        <f t="shared" ref="V609" si="2482">SUM(R609:R609)*M609</f>
        <v>0.4</v>
      </c>
      <c r="W609" s="205">
        <f t="shared" si="2338"/>
        <v>0.4</v>
      </c>
      <c r="X609" s="320"/>
      <c r="Y609" s="323"/>
      <c r="Z609" s="323"/>
      <c r="AA609" s="323"/>
      <c r="AB609" s="326"/>
      <c r="AC609" s="638"/>
      <c r="AD609" s="841"/>
      <c r="AE609" s="255" t="str">
        <f t="shared" si="2265"/>
        <v>EQUILIBRADA</v>
      </c>
      <c r="AF609" s="263" t="str">
        <f>IF(COUNTIF(AE609:AE610,"PARA MEJORAR")&gt;=1,"PARA MEJORAR","BIEN")</f>
        <v>BIEN</v>
      </c>
      <c r="AG609" s="263" t="str">
        <f>IF(COUNTIF(AF609:AF610,"PARA MEJORAR")&gt;=1,"PARA MEJORAR","BIEN")</f>
        <v>BIEN</v>
      </c>
      <c r="AH609" s="270"/>
      <c r="AI609" s="874"/>
      <c r="AJ609" s="21"/>
      <c r="AK609" s="61"/>
      <c r="AL609" s="61"/>
      <c r="AM609" s="61"/>
      <c r="AN609" s="61"/>
      <c r="AO609" s="22"/>
      <c r="AP609" s="55"/>
    </row>
    <row r="610" spans="1:42" ht="40" customHeight="1" thickBot="1" x14ac:dyDescent="0.25">
      <c r="A610" s="895"/>
      <c r="B610" s="897"/>
      <c r="C610" s="820"/>
      <c r="D610" s="823"/>
      <c r="E610" s="828"/>
      <c r="F610" s="831"/>
      <c r="G610" s="348"/>
      <c r="H610" s="848"/>
      <c r="I610" s="354"/>
      <c r="J610" s="354"/>
      <c r="K610" s="357"/>
      <c r="L610" s="844"/>
      <c r="M610" s="661"/>
      <c r="N610" s="51" t="s">
        <v>49</v>
      </c>
      <c r="O610" s="77">
        <v>0</v>
      </c>
      <c r="P610" s="78">
        <v>0</v>
      </c>
      <c r="Q610" s="78">
        <v>0</v>
      </c>
      <c r="R610" s="159">
        <v>0</v>
      </c>
      <c r="S610" s="195">
        <f t="shared" ref="S610" si="2483">SUM(O610:O610)*M609</f>
        <v>0</v>
      </c>
      <c r="T610" s="196">
        <f t="shared" ref="T610" si="2484">SUM(P610:P610)*M609</f>
        <v>0</v>
      </c>
      <c r="U610" s="196">
        <f t="shared" ref="U610" si="2485">SUM(Q610:Q610)*M609</f>
        <v>0</v>
      </c>
      <c r="V610" s="202">
        <f t="shared" ref="V610" si="2486">SUM(R610:R610)*M609</f>
        <v>0</v>
      </c>
      <c r="W610" s="206">
        <f t="shared" si="2338"/>
        <v>0</v>
      </c>
      <c r="X610" s="320"/>
      <c r="Y610" s="323"/>
      <c r="Z610" s="323"/>
      <c r="AA610" s="323"/>
      <c r="AB610" s="326"/>
      <c r="AC610" s="638"/>
      <c r="AD610" s="531"/>
      <c r="AE610" s="256"/>
      <c r="AF610" s="265"/>
      <c r="AG610" s="265"/>
      <c r="AH610" s="270"/>
      <c r="AI610" s="874"/>
      <c r="AJ610" s="21"/>
      <c r="AK610" s="61"/>
      <c r="AL610" s="61"/>
      <c r="AM610" s="61"/>
      <c r="AN610" s="61"/>
      <c r="AO610" s="22"/>
      <c r="AP610" s="55"/>
    </row>
    <row r="611" spans="1:42" ht="40" customHeight="1" x14ac:dyDescent="0.2">
      <c r="A611" s="895"/>
      <c r="B611" s="897"/>
      <c r="C611" s="474"/>
      <c r="D611" s="476"/>
      <c r="E611" s="478"/>
      <c r="F611" s="480"/>
      <c r="G611" s="482" t="s">
        <v>150</v>
      </c>
      <c r="H611" s="484">
        <v>82</v>
      </c>
      <c r="I611" s="532" t="s">
        <v>151</v>
      </c>
      <c r="J611" s="534" t="s">
        <v>152</v>
      </c>
      <c r="K611" s="341">
        <v>0</v>
      </c>
      <c r="L611" s="536" t="s">
        <v>153</v>
      </c>
      <c r="M611" s="654">
        <v>1</v>
      </c>
      <c r="N611" s="53" t="s">
        <v>43</v>
      </c>
      <c r="O611" s="120">
        <v>0</v>
      </c>
      <c r="P611" s="118">
        <v>0</v>
      </c>
      <c r="Q611" s="119">
        <v>0.3</v>
      </c>
      <c r="R611" s="168">
        <v>1</v>
      </c>
      <c r="S611" s="186">
        <f t="shared" ref="S611" si="2487">SUM(O611:O611)*M611</f>
        <v>0</v>
      </c>
      <c r="T611" s="187">
        <f t="shared" ref="T611" si="2488">SUM(P611:P611)*M611</f>
        <v>0</v>
      </c>
      <c r="U611" s="187">
        <f t="shared" ref="U611" si="2489">SUM(Q611:Q611)*M611</f>
        <v>0.3</v>
      </c>
      <c r="V611" s="199">
        <f t="shared" ref="V611" si="2490">SUM(R611:R611)*M611</f>
        <v>1</v>
      </c>
      <c r="W611" s="203">
        <f t="shared" si="2338"/>
        <v>1</v>
      </c>
      <c r="X611" s="319">
        <f>+S608</f>
        <v>0</v>
      </c>
      <c r="Y611" s="322">
        <f>+T608</f>
        <v>0</v>
      </c>
      <c r="Z611" s="322">
        <f>+U608</f>
        <v>0</v>
      </c>
      <c r="AA611" s="322">
        <f>+V608</f>
        <v>0</v>
      </c>
      <c r="AB611" s="325">
        <f>+W608</f>
        <v>0</v>
      </c>
      <c r="AC611" s="638"/>
      <c r="AD611" s="530" t="s">
        <v>154</v>
      </c>
      <c r="AE611" s="255" t="str">
        <f t="shared" si="2265"/>
        <v>EQUILIBRADA</v>
      </c>
      <c r="AF611" s="263" t="str">
        <f>IF(COUNTIF(AE611:AE612,"PARA MEJORAR")&gt;=1,"PARA MEJORAR","BIEN")</f>
        <v>BIEN</v>
      </c>
      <c r="AG611" s="263" t="str">
        <f>IF(COUNTIF(AF611:AF612,"PARA MEJORAR")&gt;=1,"PARA MEJORAR","BIEN")</f>
        <v>BIEN</v>
      </c>
      <c r="AH611" s="270"/>
      <c r="AI611" s="874"/>
      <c r="AJ611" s="15"/>
      <c r="AK611" s="16"/>
      <c r="AL611" s="16"/>
      <c r="AM611" s="16"/>
      <c r="AN611" s="16"/>
      <c r="AO611" s="17"/>
      <c r="AP611" s="55"/>
    </row>
    <row r="612" spans="1:42" ht="40" customHeight="1" thickBot="1" x14ac:dyDescent="0.25">
      <c r="A612" s="895"/>
      <c r="B612" s="897"/>
      <c r="C612" s="475"/>
      <c r="D612" s="477"/>
      <c r="E612" s="479"/>
      <c r="F612" s="481"/>
      <c r="G612" s="483"/>
      <c r="H612" s="485"/>
      <c r="I612" s="533"/>
      <c r="J612" s="535"/>
      <c r="K612" s="343"/>
      <c r="L612" s="537"/>
      <c r="M612" s="655"/>
      <c r="N612" s="51" t="s">
        <v>49</v>
      </c>
      <c r="O612" s="93">
        <v>0</v>
      </c>
      <c r="P612" s="91">
        <v>0</v>
      </c>
      <c r="Q612" s="83">
        <v>0</v>
      </c>
      <c r="R612" s="169">
        <v>0</v>
      </c>
      <c r="S612" s="195">
        <f t="shared" ref="S612" si="2491">SUM(O612:O612)*M611</f>
        <v>0</v>
      </c>
      <c r="T612" s="196">
        <f t="shared" ref="T612" si="2492">SUM(P612:P612)*M611</f>
        <v>0</v>
      </c>
      <c r="U612" s="196">
        <f t="shared" ref="U612" si="2493">SUM(Q612:Q612)*M611</f>
        <v>0</v>
      </c>
      <c r="V612" s="202">
        <f t="shared" ref="V612" si="2494">SUM(R612:R612)*M611</f>
        <v>0</v>
      </c>
      <c r="W612" s="206">
        <f t="shared" si="2338"/>
        <v>0</v>
      </c>
      <c r="X612" s="321"/>
      <c r="Y612" s="324"/>
      <c r="Z612" s="324"/>
      <c r="AA612" s="324"/>
      <c r="AB612" s="327"/>
      <c r="AC612" s="638"/>
      <c r="AD612" s="531"/>
      <c r="AE612" s="256"/>
      <c r="AF612" s="264"/>
      <c r="AG612" s="264"/>
      <c r="AH612" s="270"/>
      <c r="AI612" s="874"/>
      <c r="AJ612" s="10"/>
      <c r="AK612" s="59"/>
      <c r="AL612" s="59"/>
      <c r="AM612" s="59"/>
      <c r="AN612" s="59"/>
      <c r="AO612" s="11"/>
      <c r="AP612" s="55"/>
    </row>
    <row r="613" spans="1:42" ht="40" customHeight="1" x14ac:dyDescent="0.2">
      <c r="A613" s="634" t="s">
        <v>35</v>
      </c>
      <c r="B613" s="222" t="s">
        <v>665</v>
      </c>
      <c r="C613" s="486">
        <v>34</v>
      </c>
      <c r="D613" s="488" t="s">
        <v>666</v>
      </c>
      <c r="E613" s="490">
        <v>41</v>
      </c>
      <c r="F613" s="492" t="s">
        <v>667</v>
      </c>
      <c r="G613" s="688" t="s">
        <v>668</v>
      </c>
      <c r="H613" s="470">
        <v>83</v>
      </c>
      <c r="I613" s="685" t="s">
        <v>669</v>
      </c>
      <c r="J613" s="685" t="s">
        <v>670</v>
      </c>
      <c r="K613" s="365">
        <v>0</v>
      </c>
      <c r="L613" s="368" t="s">
        <v>671</v>
      </c>
      <c r="M613" s="513">
        <v>0.6</v>
      </c>
      <c r="N613" s="53" t="s">
        <v>43</v>
      </c>
      <c r="O613" s="102">
        <v>0.2</v>
      </c>
      <c r="P613" s="102">
        <v>0.4</v>
      </c>
      <c r="Q613" s="102">
        <v>0.7</v>
      </c>
      <c r="R613" s="160">
        <v>1</v>
      </c>
      <c r="S613" s="186">
        <f t="shared" ref="S613" si="2495">SUM(O613:O613)*M613</f>
        <v>0.12</v>
      </c>
      <c r="T613" s="187">
        <f t="shared" ref="T613" si="2496">SUM(P613:P613)*M613</f>
        <v>0.24</v>
      </c>
      <c r="U613" s="187">
        <f t="shared" ref="U613" si="2497">SUM(Q613:Q613)*M613</f>
        <v>0.42</v>
      </c>
      <c r="V613" s="199">
        <f t="shared" ref="V613" si="2498">SUM(R613:R613)*M613</f>
        <v>0.6</v>
      </c>
      <c r="W613" s="203">
        <f t="shared" si="2338"/>
        <v>0.6</v>
      </c>
      <c r="X613" s="244">
        <f>+S610+S612</f>
        <v>0</v>
      </c>
      <c r="Y613" s="247">
        <f>+T610+T612</f>
        <v>0</v>
      </c>
      <c r="Z613" s="247">
        <f>+U610+U612</f>
        <v>0</v>
      </c>
      <c r="AA613" s="247">
        <f>+V610+V612</f>
        <v>0</v>
      </c>
      <c r="AB613" s="250">
        <f>+W610+W612</f>
        <v>0</v>
      </c>
      <c r="AC613" s="783" t="s">
        <v>672</v>
      </c>
      <c r="AD613" s="806" t="s">
        <v>673</v>
      </c>
      <c r="AE613" s="255" t="str">
        <f t="shared" si="2265"/>
        <v>PARA MEJORAR</v>
      </c>
      <c r="AF613" s="263" t="str">
        <f>IF(COUNTIF(AE613:AE630,"PARA MEJORAR")&gt;=1,"PARA MEJORAR","BIEN")</f>
        <v>PARA MEJORAR</v>
      </c>
      <c r="AG613" s="263" t="str">
        <f>IF(COUNTIF(AF613:AF616,"PARA MEJORAR")&gt;=1,"PARA MEJORAR","BIEN")</f>
        <v>PARA MEJORAR</v>
      </c>
      <c r="AH613" s="263" t="str">
        <f>IF(COUNTIF(AG613:AG786,"PARA MEJORAR")&gt;=1,"PARA MEJORAR","BIEN")</f>
        <v>PARA MEJORAR</v>
      </c>
      <c r="AI613" s="815" t="s">
        <v>674</v>
      </c>
      <c r="AJ613" s="12"/>
      <c r="AK613" s="13"/>
      <c r="AL613" s="13"/>
      <c r="AM613" s="13"/>
      <c r="AN613" s="13"/>
      <c r="AO613" s="14"/>
      <c r="AP613" s="55"/>
    </row>
    <row r="614" spans="1:42" ht="40" customHeight="1" thickBot="1" x14ac:dyDescent="0.25">
      <c r="A614" s="635"/>
      <c r="B614" s="223"/>
      <c r="C614" s="487"/>
      <c r="D614" s="489"/>
      <c r="E614" s="491"/>
      <c r="F614" s="493"/>
      <c r="G614" s="689"/>
      <c r="H614" s="465"/>
      <c r="I614" s="686"/>
      <c r="J614" s="686"/>
      <c r="K614" s="366"/>
      <c r="L614" s="369"/>
      <c r="M614" s="371"/>
      <c r="N614" s="51" t="s">
        <v>49</v>
      </c>
      <c r="O614" s="75">
        <v>0</v>
      </c>
      <c r="P614" s="76">
        <v>0</v>
      </c>
      <c r="Q614" s="76">
        <v>0</v>
      </c>
      <c r="R614" s="158">
        <v>0</v>
      </c>
      <c r="S614" s="189">
        <f t="shared" ref="S614" si="2499">SUM(O614:O614)*M613</f>
        <v>0</v>
      </c>
      <c r="T614" s="190">
        <f t="shared" ref="T614" si="2500">SUM(P614:P614)*M613</f>
        <v>0</v>
      </c>
      <c r="U614" s="190">
        <f t="shared" ref="U614" si="2501">SUM(Q614:Q614)*M613</f>
        <v>0</v>
      </c>
      <c r="V614" s="200">
        <f t="shared" ref="V614" si="2502">SUM(R614:R614)*M613</f>
        <v>0</v>
      </c>
      <c r="W614" s="204">
        <f t="shared" si="2338"/>
        <v>0</v>
      </c>
      <c r="X614" s="245"/>
      <c r="Y614" s="248"/>
      <c r="Z614" s="248"/>
      <c r="AA614" s="248"/>
      <c r="AB614" s="251"/>
      <c r="AC614" s="784"/>
      <c r="AD614" s="807"/>
      <c r="AE614" s="256"/>
      <c r="AF614" s="264"/>
      <c r="AG614" s="264"/>
      <c r="AH614" s="264"/>
      <c r="AI614" s="816"/>
      <c r="AJ614" s="10"/>
      <c r="AK614" s="59"/>
      <c r="AL614" s="59"/>
      <c r="AM614" s="59"/>
      <c r="AN614" s="59"/>
      <c r="AO614" s="11"/>
      <c r="AP614" s="55"/>
    </row>
    <row r="615" spans="1:42" ht="40" customHeight="1" x14ac:dyDescent="0.2">
      <c r="A615" s="635"/>
      <c r="B615" s="223"/>
      <c r="C615" s="487"/>
      <c r="D615" s="489"/>
      <c r="E615" s="491"/>
      <c r="F615" s="493"/>
      <c r="G615" s="689"/>
      <c r="H615" s="465"/>
      <c r="I615" s="686"/>
      <c r="J615" s="686"/>
      <c r="K615" s="366"/>
      <c r="L615" s="369" t="s">
        <v>675</v>
      </c>
      <c r="M615" s="371">
        <v>0.4</v>
      </c>
      <c r="N615" s="53" t="s">
        <v>43</v>
      </c>
      <c r="O615" s="106">
        <v>0.2</v>
      </c>
      <c r="P615" s="106">
        <v>0.4</v>
      </c>
      <c r="Q615" s="106">
        <v>0.7</v>
      </c>
      <c r="R615" s="157">
        <v>1</v>
      </c>
      <c r="S615" s="192">
        <f t="shared" ref="S615" si="2503">SUM(O615:O615)*M615</f>
        <v>8.0000000000000016E-2</v>
      </c>
      <c r="T615" s="193">
        <f t="shared" ref="T615" si="2504">SUM(P615:P615)*M615</f>
        <v>0.16000000000000003</v>
      </c>
      <c r="U615" s="193">
        <f t="shared" ref="U615" si="2505">SUM(Q615:Q615)*M615</f>
        <v>0.27999999999999997</v>
      </c>
      <c r="V615" s="201">
        <f t="shared" ref="V615" si="2506">SUM(R615:R615)*M615</f>
        <v>0.4</v>
      </c>
      <c r="W615" s="205">
        <f t="shared" si="2338"/>
        <v>0.4</v>
      </c>
      <c r="X615" s="245"/>
      <c r="Y615" s="248"/>
      <c r="Z615" s="248"/>
      <c r="AA615" s="248"/>
      <c r="AB615" s="251"/>
      <c r="AC615" s="784"/>
      <c r="AD615" s="807"/>
      <c r="AE615" s="255" t="str">
        <f t="shared" si="2265"/>
        <v>PARA MEJORAR</v>
      </c>
      <c r="AF615" s="264"/>
      <c r="AG615" s="264"/>
      <c r="AH615" s="264"/>
      <c r="AI615" s="816"/>
      <c r="AJ615" s="10"/>
      <c r="AK615" s="59"/>
      <c r="AL615" s="59"/>
      <c r="AM615" s="59"/>
      <c r="AN615" s="59"/>
      <c r="AO615" s="11"/>
      <c r="AP615" s="55"/>
    </row>
    <row r="616" spans="1:42" ht="40" customHeight="1" thickBot="1" x14ac:dyDescent="0.25">
      <c r="A616" s="635"/>
      <c r="B616" s="223"/>
      <c r="C616" s="487"/>
      <c r="D616" s="489"/>
      <c r="E616" s="491"/>
      <c r="F616" s="493"/>
      <c r="G616" s="690"/>
      <c r="H616" s="466"/>
      <c r="I616" s="687"/>
      <c r="J616" s="687"/>
      <c r="K616" s="367"/>
      <c r="L616" s="370"/>
      <c r="M616" s="372"/>
      <c r="N616" s="51" t="s">
        <v>49</v>
      </c>
      <c r="O616" s="77">
        <v>0</v>
      </c>
      <c r="P616" s="78">
        <v>0</v>
      </c>
      <c r="Q616" s="78">
        <v>0</v>
      </c>
      <c r="R616" s="159">
        <v>0</v>
      </c>
      <c r="S616" s="195">
        <f t="shared" ref="S616" si="2507">SUM(O616:O616)*M615</f>
        <v>0</v>
      </c>
      <c r="T616" s="196">
        <f t="shared" ref="T616" si="2508">SUM(P616:P616)*M615</f>
        <v>0</v>
      </c>
      <c r="U616" s="196">
        <f t="shared" ref="U616" si="2509">SUM(Q616:Q616)*M615</f>
        <v>0</v>
      </c>
      <c r="V616" s="202">
        <f t="shared" ref="V616" si="2510">SUM(R616:R616)*M615</f>
        <v>0</v>
      </c>
      <c r="W616" s="206">
        <f t="shared" si="2338"/>
        <v>0</v>
      </c>
      <c r="X616" s="246"/>
      <c r="Y616" s="249"/>
      <c r="Z616" s="249"/>
      <c r="AA616" s="249"/>
      <c r="AB616" s="252"/>
      <c r="AC616" s="784"/>
      <c r="AD616" s="807"/>
      <c r="AE616" s="256"/>
      <c r="AF616" s="264"/>
      <c r="AG616" s="264"/>
      <c r="AH616" s="264"/>
      <c r="AI616" s="816"/>
      <c r="AJ616" s="10"/>
      <c r="AK616" s="59"/>
      <c r="AL616" s="59"/>
      <c r="AM616" s="59"/>
      <c r="AN616" s="59"/>
      <c r="AO616" s="11"/>
      <c r="AP616" s="55"/>
    </row>
    <row r="617" spans="1:42" ht="40" customHeight="1" x14ac:dyDescent="0.2">
      <c r="A617" s="635"/>
      <c r="B617" s="223"/>
      <c r="C617" s="487"/>
      <c r="D617" s="489"/>
      <c r="E617" s="491"/>
      <c r="F617" s="493"/>
      <c r="G617" s="689" t="s">
        <v>676</v>
      </c>
      <c r="H617" s="465">
        <v>84</v>
      </c>
      <c r="I617" s="692" t="s">
        <v>669</v>
      </c>
      <c r="J617" s="692" t="s">
        <v>677</v>
      </c>
      <c r="K617" s="366">
        <v>0</v>
      </c>
      <c r="L617" s="395" t="s">
        <v>678</v>
      </c>
      <c r="M617" s="397">
        <v>1</v>
      </c>
      <c r="N617" s="53" t="s">
        <v>43</v>
      </c>
      <c r="O617" s="106">
        <v>0.2</v>
      </c>
      <c r="P617" s="106">
        <v>0.45</v>
      </c>
      <c r="Q617" s="106">
        <v>0.7</v>
      </c>
      <c r="R617" s="157">
        <v>1</v>
      </c>
      <c r="S617" s="186">
        <f t="shared" ref="S617" si="2511">SUM(O617:O617)*M617</f>
        <v>0.2</v>
      </c>
      <c r="T617" s="187">
        <f t="shared" ref="T617" si="2512">SUM(P617:P617)*M617</f>
        <v>0.45</v>
      </c>
      <c r="U617" s="187">
        <f t="shared" ref="U617" si="2513">SUM(Q617:Q617)*M617</f>
        <v>0.7</v>
      </c>
      <c r="V617" s="199">
        <f t="shared" ref="V617" si="2514">SUM(R617:R617)*M617</f>
        <v>1</v>
      </c>
      <c r="W617" s="203">
        <f t="shared" si="2338"/>
        <v>1</v>
      </c>
      <c r="X617" s="244">
        <f>S614</f>
        <v>0</v>
      </c>
      <c r="Y617" s="247">
        <f>T614</f>
        <v>0</v>
      </c>
      <c r="Z617" s="247">
        <f>U614</f>
        <v>0</v>
      </c>
      <c r="AA617" s="247">
        <f>V614</f>
        <v>0</v>
      </c>
      <c r="AB617" s="250">
        <f>W614</f>
        <v>0</v>
      </c>
      <c r="AC617" s="784"/>
      <c r="AD617" s="807"/>
      <c r="AE617" s="255" t="str">
        <f t="shared" si="2265"/>
        <v>PARA MEJORAR</v>
      </c>
      <c r="AF617" s="264"/>
      <c r="AG617" s="264"/>
      <c r="AH617" s="264"/>
      <c r="AI617" s="816"/>
      <c r="AJ617" s="12"/>
      <c r="AK617" s="13"/>
      <c r="AL617" s="13"/>
      <c r="AM617" s="13"/>
      <c r="AN617" s="13"/>
      <c r="AO617" s="14"/>
      <c r="AP617" s="55"/>
    </row>
    <row r="618" spans="1:42" ht="40" customHeight="1" thickBot="1" x14ac:dyDescent="0.25">
      <c r="A618" s="635"/>
      <c r="B618" s="223"/>
      <c r="C618" s="487"/>
      <c r="D618" s="489"/>
      <c r="E618" s="491"/>
      <c r="F618" s="493"/>
      <c r="G618" s="690"/>
      <c r="H618" s="466"/>
      <c r="I618" s="693"/>
      <c r="J618" s="693"/>
      <c r="K618" s="367"/>
      <c r="L618" s="726"/>
      <c r="M618" s="800"/>
      <c r="N618" s="51" t="s">
        <v>49</v>
      </c>
      <c r="O618" s="75">
        <v>0</v>
      </c>
      <c r="P618" s="76">
        <v>0</v>
      </c>
      <c r="Q618" s="76">
        <v>0</v>
      </c>
      <c r="R618" s="158">
        <v>0</v>
      </c>
      <c r="S618" s="195">
        <f t="shared" ref="S618" si="2515">SUM(O618:O618)*M617</f>
        <v>0</v>
      </c>
      <c r="T618" s="196">
        <f t="shared" ref="T618" si="2516">SUM(P618:P618)*M617</f>
        <v>0</v>
      </c>
      <c r="U618" s="196">
        <f t="shared" ref="U618" si="2517">SUM(Q618:Q618)*M617</f>
        <v>0</v>
      </c>
      <c r="V618" s="202">
        <f t="shared" ref="V618" si="2518">SUM(R618:R618)*M617</f>
        <v>0</v>
      </c>
      <c r="W618" s="206">
        <f t="shared" si="2338"/>
        <v>0</v>
      </c>
      <c r="X618" s="246"/>
      <c r="Y618" s="249"/>
      <c r="Z618" s="249"/>
      <c r="AA618" s="249"/>
      <c r="AB618" s="252"/>
      <c r="AC618" s="784"/>
      <c r="AD618" s="807"/>
      <c r="AE618" s="256"/>
      <c r="AF618" s="264"/>
      <c r="AG618" s="264"/>
      <c r="AH618" s="264"/>
      <c r="AI618" s="816"/>
      <c r="AJ618" s="10"/>
      <c r="AK618" s="59"/>
      <c r="AL618" s="59"/>
      <c r="AM618" s="59"/>
      <c r="AN618" s="59"/>
      <c r="AO618" s="11"/>
      <c r="AP618" s="55"/>
    </row>
    <row r="619" spans="1:42" ht="40" customHeight="1" x14ac:dyDescent="0.2">
      <c r="A619" s="635"/>
      <c r="B619" s="223"/>
      <c r="C619" s="487"/>
      <c r="D619" s="489"/>
      <c r="E619" s="491"/>
      <c r="F619" s="493"/>
      <c r="G619" s="681" t="s">
        <v>679</v>
      </c>
      <c r="H619" s="470">
        <v>85</v>
      </c>
      <c r="I619" s="685" t="s">
        <v>680</v>
      </c>
      <c r="J619" s="691" t="s">
        <v>681</v>
      </c>
      <c r="K619" s="365">
        <v>0</v>
      </c>
      <c r="L619" s="368" t="s">
        <v>682</v>
      </c>
      <c r="M619" s="513">
        <v>0.6</v>
      </c>
      <c r="N619" s="53" t="s">
        <v>43</v>
      </c>
      <c r="O619" s="102">
        <v>0.1</v>
      </c>
      <c r="P619" s="102">
        <v>0.4</v>
      </c>
      <c r="Q619" s="102">
        <v>0.7</v>
      </c>
      <c r="R619" s="160">
        <v>1</v>
      </c>
      <c r="S619" s="186">
        <f t="shared" ref="S619" si="2519">SUM(O619:O619)*M619</f>
        <v>0.06</v>
      </c>
      <c r="T619" s="187">
        <f t="shared" ref="T619" si="2520">SUM(P619:P619)*M619</f>
        <v>0.24</v>
      </c>
      <c r="U619" s="187">
        <f t="shared" ref="U619" si="2521">SUM(Q619:Q619)*M619</f>
        <v>0.42</v>
      </c>
      <c r="V619" s="199">
        <f t="shared" ref="V619" si="2522">SUM(R619:R619)*M619</f>
        <v>0.6</v>
      </c>
      <c r="W619" s="203">
        <f t="shared" si="2338"/>
        <v>0.6</v>
      </c>
      <c r="X619" s="244">
        <f>+S616+S618</f>
        <v>0</v>
      </c>
      <c r="Y619" s="247">
        <f>+T616+T618</f>
        <v>0</v>
      </c>
      <c r="Z619" s="247">
        <f>+U616+U618</f>
        <v>0</v>
      </c>
      <c r="AA619" s="247">
        <f>+V616+V618</f>
        <v>0</v>
      </c>
      <c r="AB619" s="250">
        <f>+W616+W618</f>
        <v>0</v>
      </c>
      <c r="AC619" s="784"/>
      <c r="AD619" s="807"/>
      <c r="AE619" s="255" t="str">
        <f t="shared" ref="AE619:AE681" si="2523">+IF(O620&gt;O619,"SUPERADA",IF(O620=O619,"EQUILIBRADA",IF(O620&lt;O619,"PARA MEJORAR")))</f>
        <v>PARA MEJORAR</v>
      </c>
      <c r="AF619" s="264"/>
      <c r="AG619" s="264" t="str">
        <f>IF(COUNTIF(AF619:AF622,"PARA MEJORAR")&gt;=1,"PARA MEJORAR","BIEN")</f>
        <v>BIEN</v>
      </c>
      <c r="AH619" s="264"/>
      <c r="AI619" s="816"/>
      <c r="AJ619" s="12"/>
      <c r="AK619" s="13"/>
      <c r="AL619" s="13"/>
      <c r="AM619" s="13"/>
      <c r="AN619" s="13"/>
      <c r="AO619" s="14"/>
      <c r="AP619" s="55"/>
    </row>
    <row r="620" spans="1:42" ht="40" customHeight="1" thickBot="1" x14ac:dyDescent="0.25">
      <c r="A620" s="635"/>
      <c r="B620" s="223"/>
      <c r="C620" s="487"/>
      <c r="D620" s="489"/>
      <c r="E620" s="491"/>
      <c r="F620" s="493"/>
      <c r="G620" s="682"/>
      <c r="H620" s="465"/>
      <c r="I620" s="686"/>
      <c r="J620" s="692"/>
      <c r="K620" s="366"/>
      <c r="L620" s="369"/>
      <c r="M620" s="371"/>
      <c r="N620" s="51" t="s">
        <v>49</v>
      </c>
      <c r="O620" s="75">
        <v>0</v>
      </c>
      <c r="P620" s="76">
        <v>0</v>
      </c>
      <c r="Q620" s="76">
        <v>0</v>
      </c>
      <c r="R620" s="158">
        <v>0</v>
      </c>
      <c r="S620" s="189">
        <f t="shared" ref="S620" si="2524">SUM(O620:O620)*M619</f>
        <v>0</v>
      </c>
      <c r="T620" s="190">
        <f t="shared" ref="T620" si="2525">SUM(P620:P620)*M619</f>
        <v>0</v>
      </c>
      <c r="U620" s="190">
        <f t="shared" ref="U620" si="2526">SUM(Q620:Q620)*M619</f>
        <v>0</v>
      </c>
      <c r="V620" s="200">
        <f t="shared" ref="V620" si="2527">SUM(R620:R620)*M619</f>
        <v>0</v>
      </c>
      <c r="W620" s="204">
        <f t="shared" si="2338"/>
        <v>0</v>
      </c>
      <c r="X620" s="245"/>
      <c r="Y620" s="248"/>
      <c r="Z620" s="248"/>
      <c r="AA620" s="248"/>
      <c r="AB620" s="251"/>
      <c r="AC620" s="784"/>
      <c r="AD620" s="807"/>
      <c r="AE620" s="256"/>
      <c r="AF620" s="264"/>
      <c r="AG620" s="264"/>
      <c r="AH620" s="264"/>
      <c r="AI620" s="816"/>
      <c r="AJ620" s="10"/>
      <c r="AK620" s="59"/>
      <c r="AL620" s="59"/>
      <c r="AM620" s="59"/>
      <c r="AN620" s="59"/>
      <c r="AO620" s="11"/>
      <c r="AP620" s="55"/>
    </row>
    <row r="621" spans="1:42" ht="40" customHeight="1" x14ac:dyDescent="0.2">
      <c r="A621" s="635"/>
      <c r="B621" s="223"/>
      <c r="C621" s="487"/>
      <c r="D621" s="489"/>
      <c r="E621" s="491"/>
      <c r="F621" s="493"/>
      <c r="G621" s="682"/>
      <c r="H621" s="465"/>
      <c r="I621" s="686"/>
      <c r="J621" s="692"/>
      <c r="K621" s="366"/>
      <c r="L621" s="369" t="s">
        <v>683</v>
      </c>
      <c r="M621" s="371">
        <v>0.4</v>
      </c>
      <c r="N621" s="53" t="s">
        <v>43</v>
      </c>
      <c r="O621" s="111">
        <v>0.1</v>
      </c>
      <c r="P621" s="111">
        <v>0.4</v>
      </c>
      <c r="Q621" s="111">
        <v>0.7</v>
      </c>
      <c r="R621" s="162">
        <v>1</v>
      </c>
      <c r="S621" s="192">
        <f t="shared" ref="S621" si="2528">SUM(O621:O621)*M621</f>
        <v>4.0000000000000008E-2</v>
      </c>
      <c r="T621" s="193">
        <f t="shared" ref="T621" si="2529">SUM(P621:P621)*M621</f>
        <v>0.16000000000000003</v>
      </c>
      <c r="U621" s="193">
        <f t="shared" ref="U621" si="2530">SUM(Q621:Q621)*M621</f>
        <v>0.27999999999999997</v>
      </c>
      <c r="V621" s="201">
        <f t="shared" ref="V621" si="2531">SUM(R621:R621)*M621</f>
        <v>0.4</v>
      </c>
      <c r="W621" s="205">
        <f t="shared" si="2338"/>
        <v>0.4</v>
      </c>
      <c r="X621" s="245"/>
      <c r="Y621" s="248"/>
      <c r="Z621" s="248"/>
      <c r="AA621" s="248"/>
      <c r="AB621" s="251"/>
      <c r="AC621" s="784"/>
      <c r="AD621" s="807"/>
      <c r="AE621" s="255" t="str">
        <f t="shared" si="2523"/>
        <v>PARA MEJORAR</v>
      </c>
      <c r="AF621" s="264"/>
      <c r="AG621" s="264"/>
      <c r="AH621" s="264"/>
      <c r="AI621" s="816"/>
      <c r="AJ621" s="10"/>
      <c r="AK621" s="59"/>
      <c r="AL621" s="59"/>
      <c r="AM621" s="59"/>
      <c r="AN621" s="59"/>
      <c r="AO621" s="11"/>
      <c r="AP621" s="55"/>
    </row>
    <row r="622" spans="1:42" ht="40" customHeight="1" thickBot="1" x14ac:dyDescent="0.25">
      <c r="A622" s="635"/>
      <c r="B622" s="223"/>
      <c r="C622" s="487"/>
      <c r="D622" s="489"/>
      <c r="E622" s="491"/>
      <c r="F622" s="493"/>
      <c r="G622" s="683"/>
      <c r="H622" s="466"/>
      <c r="I622" s="687"/>
      <c r="J622" s="693"/>
      <c r="K622" s="367"/>
      <c r="L622" s="370"/>
      <c r="M622" s="372"/>
      <c r="N622" s="51" t="s">
        <v>49</v>
      </c>
      <c r="O622" s="75">
        <v>0</v>
      </c>
      <c r="P622" s="76">
        <v>0</v>
      </c>
      <c r="Q622" s="76">
        <v>0</v>
      </c>
      <c r="R622" s="158">
        <v>0</v>
      </c>
      <c r="S622" s="195">
        <f t="shared" ref="S622" si="2532">SUM(O622:O622)*M621</f>
        <v>0</v>
      </c>
      <c r="T622" s="196">
        <f t="shared" ref="T622" si="2533">SUM(P622:P622)*M621</f>
        <v>0</v>
      </c>
      <c r="U622" s="196">
        <f t="shared" ref="U622" si="2534">SUM(Q622:Q622)*M621</f>
        <v>0</v>
      </c>
      <c r="V622" s="202">
        <f t="shared" ref="V622" si="2535">SUM(R622:R622)*M621</f>
        <v>0</v>
      </c>
      <c r="W622" s="206">
        <f t="shared" si="2338"/>
        <v>0</v>
      </c>
      <c r="X622" s="246"/>
      <c r="Y622" s="249"/>
      <c r="Z622" s="249"/>
      <c r="AA622" s="249"/>
      <c r="AB622" s="252"/>
      <c r="AC622" s="784"/>
      <c r="AD622" s="807"/>
      <c r="AE622" s="256"/>
      <c r="AF622" s="264"/>
      <c r="AG622" s="264"/>
      <c r="AH622" s="264"/>
      <c r="AI622" s="816"/>
      <c r="AJ622" s="10"/>
      <c r="AK622" s="59"/>
      <c r="AL622" s="59"/>
      <c r="AM622" s="59"/>
      <c r="AN622" s="59"/>
      <c r="AO622" s="11"/>
      <c r="AP622" s="55"/>
    </row>
    <row r="623" spans="1:42" ht="40" customHeight="1" x14ac:dyDescent="0.2">
      <c r="A623" s="635"/>
      <c r="B623" s="223"/>
      <c r="C623" s="487"/>
      <c r="D623" s="489"/>
      <c r="E623" s="491"/>
      <c r="F623" s="493"/>
      <c r="G623" s="681" t="s">
        <v>684</v>
      </c>
      <c r="H623" s="470">
        <v>86</v>
      </c>
      <c r="I623" s="684" t="s">
        <v>685</v>
      </c>
      <c r="J623" s="684" t="s">
        <v>686</v>
      </c>
      <c r="K623" s="365">
        <v>0</v>
      </c>
      <c r="L623" s="640" t="s">
        <v>687</v>
      </c>
      <c r="M623" s="513">
        <v>0.25</v>
      </c>
      <c r="N623" s="53" t="s">
        <v>43</v>
      </c>
      <c r="O623" s="102">
        <v>0.1</v>
      </c>
      <c r="P623" s="102">
        <v>0.3</v>
      </c>
      <c r="Q623" s="102">
        <v>0.6</v>
      </c>
      <c r="R623" s="160">
        <v>1</v>
      </c>
      <c r="S623" s="186">
        <f t="shared" ref="S623" si="2536">SUM(O623:O623)*M623</f>
        <v>2.5000000000000001E-2</v>
      </c>
      <c r="T623" s="187">
        <f t="shared" ref="T623" si="2537">SUM(P623:P623)*M623</f>
        <v>7.4999999999999997E-2</v>
      </c>
      <c r="U623" s="187">
        <f t="shared" ref="U623" si="2538">SUM(Q623:Q623)*M623</f>
        <v>0.15</v>
      </c>
      <c r="V623" s="199">
        <f t="shared" ref="V623" si="2539">SUM(R623:R623)*M623</f>
        <v>0.25</v>
      </c>
      <c r="W623" s="203">
        <f t="shared" si="2338"/>
        <v>0.25</v>
      </c>
      <c r="X623" s="244">
        <f>+S620+S622+S624+S626</f>
        <v>0</v>
      </c>
      <c r="Y623" s="247">
        <f>+T620+T622+T624+T626</f>
        <v>0</v>
      </c>
      <c r="Z623" s="247">
        <f>+U620+U622+U624+U626</f>
        <v>0</v>
      </c>
      <c r="AA623" s="247">
        <f>+V620+V622+V624+V626</f>
        <v>0</v>
      </c>
      <c r="AB623" s="250">
        <f>+W620+W622+W624+W626</f>
        <v>0</v>
      </c>
      <c r="AC623" s="784"/>
      <c r="AD623" s="807"/>
      <c r="AE623" s="255" t="str">
        <f t="shared" si="2523"/>
        <v>PARA MEJORAR</v>
      </c>
      <c r="AF623" s="264"/>
      <c r="AG623" s="264" t="str">
        <f>IF(COUNTIF(AF623:AF630,"PARA MEJORAR")&gt;=1,"PARA MEJORAR","BIEN")</f>
        <v>BIEN</v>
      </c>
      <c r="AH623" s="264"/>
      <c r="AI623" s="816"/>
      <c r="AJ623" s="12"/>
      <c r="AK623" s="13"/>
      <c r="AL623" s="13"/>
      <c r="AM623" s="13"/>
      <c r="AN623" s="13"/>
      <c r="AO623" s="14"/>
      <c r="AP623" s="55"/>
    </row>
    <row r="624" spans="1:42" ht="40" customHeight="1" thickBot="1" x14ac:dyDescent="0.25">
      <c r="A624" s="635"/>
      <c r="B624" s="223"/>
      <c r="C624" s="487"/>
      <c r="D624" s="489"/>
      <c r="E624" s="491"/>
      <c r="F624" s="493"/>
      <c r="G624" s="682"/>
      <c r="H624" s="465"/>
      <c r="I624" s="508"/>
      <c r="J624" s="508"/>
      <c r="K624" s="366"/>
      <c r="L624" s="369"/>
      <c r="M624" s="371"/>
      <c r="N624" s="51" t="s">
        <v>49</v>
      </c>
      <c r="O624" s="75">
        <v>0</v>
      </c>
      <c r="P624" s="76">
        <v>0</v>
      </c>
      <c r="Q624" s="76">
        <v>0</v>
      </c>
      <c r="R624" s="158">
        <v>0</v>
      </c>
      <c r="S624" s="189">
        <f t="shared" ref="S624" si="2540">SUM(O624:O624)*M623</f>
        <v>0</v>
      </c>
      <c r="T624" s="190">
        <f t="shared" ref="T624" si="2541">SUM(P624:P624)*M623</f>
        <v>0</v>
      </c>
      <c r="U624" s="190">
        <f t="shared" ref="U624" si="2542">SUM(Q624:Q624)*M623</f>
        <v>0</v>
      </c>
      <c r="V624" s="200">
        <f t="shared" ref="V624" si="2543">SUM(R624:R624)*M623</f>
        <v>0</v>
      </c>
      <c r="W624" s="204">
        <f t="shared" si="2338"/>
        <v>0</v>
      </c>
      <c r="X624" s="245"/>
      <c r="Y624" s="248"/>
      <c r="Z624" s="248"/>
      <c r="AA624" s="248"/>
      <c r="AB624" s="251"/>
      <c r="AC624" s="784"/>
      <c r="AD624" s="807"/>
      <c r="AE624" s="256"/>
      <c r="AF624" s="264"/>
      <c r="AG624" s="264"/>
      <c r="AH624" s="264"/>
      <c r="AI624" s="816"/>
      <c r="AJ624" s="10"/>
      <c r="AK624" s="59"/>
      <c r="AL624" s="59"/>
      <c r="AM624" s="59"/>
      <c r="AN624" s="59"/>
      <c r="AO624" s="11"/>
      <c r="AP624" s="55"/>
    </row>
    <row r="625" spans="1:42" ht="40" customHeight="1" x14ac:dyDescent="0.2">
      <c r="A625" s="635"/>
      <c r="B625" s="223"/>
      <c r="C625" s="487"/>
      <c r="D625" s="489"/>
      <c r="E625" s="491"/>
      <c r="F625" s="493"/>
      <c r="G625" s="682"/>
      <c r="H625" s="465"/>
      <c r="I625" s="508"/>
      <c r="J625" s="508"/>
      <c r="K625" s="366"/>
      <c r="L625" s="369" t="s">
        <v>688</v>
      </c>
      <c r="M625" s="371">
        <v>0.25</v>
      </c>
      <c r="N625" s="53" t="s">
        <v>43</v>
      </c>
      <c r="O625" s="111">
        <v>0</v>
      </c>
      <c r="P625" s="111">
        <v>0.2</v>
      </c>
      <c r="Q625" s="111">
        <v>0.8</v>
      </c>
      <c r="R625" s="162">
        <v>1</v>
      </c>
      <c r="S625" s="192">
        <f t="shared" ref="S625" si="2544">SUM(O625:O625)*M625</f>
        <v>0</v>
      </c>
      <c r="T625" s="193">
        <f t="shared" ref="T625" si="2545">SUM(P625:P625)*M625</f>
        <v>0.05</v>
      </c>
      <c r="U625" s="193">
        <f t="shared" ref="U625" si="2546">SUM(Q625:Q625)*M625</f>
        <v>0.2</v>
      </c>
      <c r="V625" s="201">
        <f t="shared" ref="V625" si="2547">SUM(R625:R625)*M625</f>
        <v>0.25</v>
      </c>
      <c r="W625" s="205">
        <f t="shared" si="2338"/>
        <v>0.25</v>
      </c>
      <c r="X625" s="245"/>
      <c r="Y625" s="248"/>
      <c r="Z625" s="248"/>
      <c r="AA625" s="248"/>
      <c r="AB625" s="251"/>
      <c r="AC625" s="784"/>
      <c r="AD625" s="807"/>
      <c r="AE625" s="255" t="str">
        <f t="shared" si="2523"/>
        <v>EQUILIBRADA</v>
      </c>
      <c r="AF625" s="264"/>
      <c r="AG625" s="264"/>
      <c r="AH625" s="264"/>
      <c r="AI625" s="816"/>
      <c r="AJ625" s="10"/>
      <c r="AK625" s="59"/>
      <c r="AL625" s="59"/>
      <c r="AM625" s="59"/>
      <c r="AN625" s="59"/>
      <c r="AO625" s="11"/>
      <c r="AP625" s="55"/>
    </row>
    <row r="626" spans="1:42" ht="40" customHeight="1" thickBot="1" x14ac:dyDescent="0.25">
      <c r="A626" s="635"/>
      <c r="B626" s="223"/>
      <c r="C626" s="487"/>
      <c r="D626" s="489"/>
      <c r="E626" s="491"/>
      <c r="F626" s="493"/>
      <c r="G626" s="682"/>
      <c r="H626" s="465"/>
      <c r="I626" s="508"/>
      <c r="J626" s="508"/>
      <c r="K626" s="366"/>
      <c r="L626" s="369"/>
      <c r="M626" s="371"/>
      <c r="N626" s="51" t="s">
        <v>49</v>
      </c>
      <c r="O626" s="75">
        <v>0</v>
      </c>
      <c r="P626" s="76">
        <v>0</v>
      </c>
      <c r="Q626" s="76">
        <v>0</v>
      </c>
      <c r="R626" s="158">
        <v>0</v>
      </c>
      <c r="S626" s="189">
        <f t="shared" ref="S626" si="2548">SUM(O626:O626)*M625</f>
        <v>0</v>
      </c>
      <c r="T626" s="190">
        <f t="shared" ref="T626" si="2549">SUM(P626:P626)*M625</f>
        <v>0</v>
      </c>
      <c r="U626" s="190">
        <f t="shared" ref="U626" si="2550">SUM(Q626:Q626)*M625</f>
        <v>0</v>
      </c>
      <c r="V626" s="200">
        <f t="shared" ref="V626" si="2551">SUM(R626:R626)*M625</f>
        <v>0</v>
      </c>
      <c r="W626" s="204">
        <f t="shared" si="2338"/>
        <v>0</v>
      </c>
      <c r="X626" s="245"/>
      <c r="Y626" s="248"/>
      <c r="Z626" s="248"/>
      <c r="AA626" s="248"/>
      <c r="AB626" s="251"/>
      <c r="AC626" s="784"/>
      <c r="AD626" s="807"/>
      <c r="AE626" s="256"/>
      <c r="AF626" s="264"/>
      <c r="AG626" s="264"/>
      <c r="AH626" s="264"/>
      <c r="AI626" s="816"/>
      <c r="AJ626" s="10"/>
      <c r="AK626" s="59"/>
      <c r="AL626" s="59"/>
      <c r="AM626" s="59"/>
      <c r="AN626" s="59"/>
      <c r="AO626" s="11"/>
      <c r="AP626" s="55"/>
    </row>
    <row r="627" spans="1:42" ht="40" customHeight="1" x14ac:dyDescent="0.2">
      <c r="A627" s="635"/>
      <c r="B627" s="223"/>
      <c r="C627" s="487"/>
      <c r="D627" s="489"/>
      <c r="E627" s="491"/>
      <c r="F627" s="493"/>
      <c r="G627" s="682"/>
      <c r="H627" s="465"/>
      <c r="I627" s="508"/>
      <c r="J627" s="508"/>
      <c r="K627" s="366"/>
      <c r="L627" s="369" t="s">
        <v>689</v>
      </c>
      <c r="M627" s="371">
        <v>0.25</v>
      </c>
      <c r="N627" s="53" t="s">
        <v>43</v>
      </c>
      <c r="O627" s="111">
        <v>0</v>
      </c>
      <c r="P627" s="111">
        <v>0</v>
      </c>
      <c r="Q627" s="111">
        <v>0.8</v>
      </c>
      <c r="R627" s="162">
        <v>1</v>
      </c>
      <c r="S627" s="192">
        <f t="shared" ref="S627" si="2552">SUM(O627:O627)*M627</f>
        <v>0</v>
      </c>
      <c r="T627" s="193">
        <f t="shared" ref="T627" si="2553">SUM(P627:P627)*M627</f>
        <v>0</v>
      </c>
      <c r="U627" s="193">
        <f t="shared" ref="U627" si="2554">SUM(Q627:Q627)*M627</f>
        <v>0.2</v>
      </c>
      <c r="V627" s="201">
        <f t="shared" ref="V627" si="2555">SUM(R627:R627)*M627</f>
        <v>0.25</v>
      </c>
      <c r="W627" s="205">
        <f t="shared" si="2338"/>
        <v>0.25</v>
      </c>
      <c r="X627" s="245"/>
      <c r="Y627" s="248"/>
      <c r="Z627" s="248"/>
      <c r="AA627" s="248"/>
      <c r="AB627" s="251"/>
      <c r="AC627" s="784"/>
      <c r="AD627" s="807"/>
      <c r="AE627" s="255" t="str">
        <f t="shared" si="2523"/>
        <v>EQUILIBRADA</v>
      </c>
      <c r="AF627" s="264"/>
      <c r="AG627" s="264"/>
      <c r="AH627" s="264"/>
      <c r="AI627" s="816"/>
      <c r="AJ627" s="10"/>
      <c r="AK627" s="59"/>
      <c r="AL627" s="59"/>
      <c r="AM627" s="59"/>
      <c r="AN627" s="59"/>
      <c r="AO627" s="11"/>
      <c r="AP627" s="55"/>
    </row>
    <row r="628" spans="1:42" ht="40" customHeight="1" thickBot="1" x14ac:dyDescent="0.25">
      <c r="A628" s="635"/>
      <c r="B628" s="223"/>
      <c r="C628" s="487"/>
      <c r="D628" s="489"/>
      <c r="E628" s="491"/>
      <c r="F628" s="493"/>
      <c r="G628" s="682"/>
      <c r="H628" s="465"/>
      <c r="I628" s="508"/>
      <c r="J628" s="508"/>
      <c r="K628" s="366"/>
      <c r="L628" s="369"/>
      <c r="M628" s="371"/>
      <c r="N628" s="51" t="s">
        <v>49</v>
      </c>
      <c r="O628" s="75">
        <v>0</v>
      </c>
      <c r="P628" s="76">
        <v>0</v>
      </c>
      <c r="Q628" s="76">
        <v>0</v>
      </c>
      <c r="R628" s="158">
        <v>0</v>
      </c>
      <c r="S628" s="189">
        <f t="shared" ref="S628" si="2556">SUM(O628:O628)*M627</f>
        <v>0</v>
      </c>
      <c r="T628" s="190">
        <f t="shared" ref="T628" si="2557">SUM(P628:P628)*M627</f>
        <v>0</v>
      </c>
      <c r="U628" s="190">
        <f t="shared" ref="U628" si="2558">SUM(Q628:Q628)*M627</f>
        <v>0</v>
      </c>
      <c r="V628" s="200">
        <f t="shared" ref="V628" si="2559">SUM(R628:R628)*M627</f>
        <v>0</v>
      </c>
      <c r="W628" s="204">
        <f t="shared" si="2338"/>
        <v>0</v>
      </c>
      <c r="X628" s="245"/>
      <c r="Y628" s="248"/>
      <c r="Z628" s="248"/>
      <c r="AA628" s="248"/>
      <c r="AB628" s="251"/>
      <c r="AC628" s="784"/>
      <c r="AD628" s="807"/>
      <c r="AE628" s="256"/>
      <c r="AF628" s="264"/>
      <c r="AG628" s="264"/>
      <c r="AH628" s="264"/>
      <c r="AI628" s="816"/>
      <c r="AJ628" s="10"/>
      <c r="AK628" s="59"/>
      <c r="AL628" s="59"/>
      <c r="AM628" s="59"/>
      <c r="AN628" s="59"/>
      <c r="AO628" s="11"/>
      <c r="AP628" s="55"/>
    </row>
    <row r="629" spans="1:42" ht="40" customHeight="1" x14ac:dyDescent="0.2">
      <c r="A629" s="635"/>
      <c r="B629" s="223"/>
      <c r="C629" s="487"/>
      <c r="D629" s="489"/>
      <c r="E629" s="491"/>
      <c r="F629" s="493"/>
      <c r="G629" s="682"/>
      <c r="H629" s="465"/>
      <c r="I629" s="508"/>
      <c r="J629" s="508"/>
      <c r="K629" s="366"/>
      <c r="L629" s="369" t="s">
        <v>690</v>
      </c>
      <c r="M629" s="371">
        <v>0.25</v>
      </c>
      <c r="N629" s="53" t="s">
        <v>43</v>
      </c>
      <c r="O629" s="111">
        <v>0</v>
      </c>
      <c r="P629" s="111">
        <v>0</v>
      </c>
      <c r="Q629" s="111">
        <v>0.8</v>
      </c>
      <c r="R629" s="162">
        <v>1</v>
      </c>
      <c r="S629" s="192">
        <f t="shared" ref="S629" si="2560">SUM(O629:O629)*M629</f>
        <v>0</v>
      </c>
      <c r="T629" s="193">
        <f t="shared" ref="T629" si="2561">SUM(P629:P629)*M629</f>
        <v>0</v>
      </c>
      <c r="U629" s="193">
        <f t="shared" ref="U629" si="2562">SUM(Q629:Q629)*M629</f>
        <v>0.2</v>
      </c>
      <c r="V629" s="201">
        <f t="shared" ref="V629" si="2563">SUM(R629:R629)*M629</f>
        <v>0.25</v>
      </c>
      <c r="W629" s="205">
        <f t="shared" si="2338"/>
        <v>0.25</v>
      </c>
      <c r="X629" s="245"/>
      <c r="Y629" s="248"/>
      <c r="Z629" s="248"/>
      <c r="AA629" s="248"/>
      <c r="AB629" s="251"/>
      <c r="AC629" s="784"/>
      <c r="AD629" s="807"/>
      <c r="AE629" s="255" t="str">
        <f t="shared" si="2523"/>
        <v>EQUILIBRADA</v>
      </c>
      <c r="AF629" s="264"/>
      <c r="AG629" s="264"/>
      <c r="AH629" s="264"/>
      <c r="AI629" s="816"/>
      <c r="AJ629" s="10"/>
      <c r="AK629" s="59"/>
      <c r="AL629" s="59"/>
      <c r="AM629" s="59"/>
      <c r="AN629" s="59"/>
      <c r="AO629" s="11"/>
      <c r="AP629" s="55"/>
    </row>
    <row r="630" spans="1:42" ht="40" customHeight="1" thickBot="1" x14ac:dyDescent="0.25">
      <c r="A630" s="635"/>
      <c r="B630" s="223"/>
      <c r="C630" s="496"/>
      <c r="D630" s="497"/>
      <c r="E630" s="498"/>
      <c r="F630" s="499"/>
      <c r="G630" s="683"/>
      <c r="H630" s="466"/>
      <c r="I630" s="509"/>
      <c r="J630" s="509"/>
      <c r="K630" s="367"/>
      <c r="L630" s="370"/>
      <c r="M630" s="372"/>
      <c r="N630" s="51" t="s">
        <v>49</v>
      </c>
      <c r="O630" s="75">
        <v>0</v>
      </c>
      <c r="P630" s="76">
        <v>0</v>
      </c>
      <c r="Q630" s="76">
        <v>0</v>
      </c>
      <c r="R630" s="158">
        <v>0</v>
      </c>
      <c r="S630" s="195">
        <f t="shared" ref="S630" si="2564">SUM(O630:O630)*M629</f>
        <v>0</v>
      </c>
      <c r="T630" s="196">
        <f t="shared" ref="T630" si="2565">SUM(P630:P630)*M629</f>
        <v>0</v>
      </c>
      <c r="U630" s="196">
        <f t="shared" ref="U630" si="2566">SUM(Q630:Q630)*M629</f>
        <v>0</v>
      </c>
      <c r="V630" s="202">
        <f t="shared" ref="V630" si="2567">SUM(R630:R630)*M629</f>
        <v>0</v>
      </c>
      <c r="W630" s="206">
        <f t="shared" si="2338"/>
        <v>0</v>
      </c>
      <c r="X630" s="246"/>
      <c r="Y630" s="249"/>
      <c r="Z630" s="249"/>
      <c r="AA630" s="249"/>
      <c r="AB630" s="252"/>
      <c r="AC630" s="784"/>
      <c r="AD630" s="807"/>
      <c r="AE630" s="256"/>
      <c r="AF630" s="265"/>
      <c r="AG630" s="265"/>
      <c r="AH630" s="264"/>
      <c r="AI630" s="816"/>
      <c r="AJ630" s="10"/>
      <c r="AK630" s="59"/>
      <c r="AL630" s="59"/>
      <c r="AM630" s="59"/>
      <c r="AN630" s="59"/>
      <c r="AO630" s="11"/>
      <c r="AP630" s="55"/>
    </row>
    <row r="631" spans="1:42" ht="40" customHeight="1" x14ac:dyDescent="0.2">
      <c r="A631" s="635"/>
      <c r="B631" s="223"/>
      <c r="C631" s="486">
        <v>35</v>
      </c>
      <c r="D631" s="488" t="s">
        <v>691</v>
      </c>
      <c r="E631" s="490">
        <v>42</v>
      </c>
      <c r="F631" s="712" t="s">
        <v>692</v>
      </c>
      <c r="G631" s="500" t="s">
        <v>693</v>
      </c>
      <c r="H631" s="470">
        <v>87</v>
      </c>
      <c r="I631" s="507" t="s">
        <v>694</v>
      </c>
      <c r="J631" s="507" t="s">
        <v>695</v>
      </c>
      <c r="K631" s="365">
        <v>0</v>
      </c>
      <c r="L631" s="368" t="s">
        <v>696</v>
      </c>
      <c r="M631" s="513">
        <v>0.6</v>
      </c>
      <c r="N631" s="53" t="s">
        <v>43</v>
      </c>
      <c r="O631" s="102">
        <v>0.1</v>
      </c>
      <c r="P631" s="102">
        <v>0.3</v>
      </c>
      <c r="Q631" s="102">
        <v>0.6</v>
      </c>
      <c r="R631" s="160">
        <v>1</v>
      </c>
      <c r="S631" s="186">
        <f t="shared" ref="S631" si="2568">SUM(O631:O631)*M631</f>
        <v>0.06</v>
      </c>
      <c r="T631" s="187">
        <f t="shared" ref="T631" si="2569">SUM(P631:P631)*M631</f>
        <v>0.18</v>
      </c>
      <c r="U631" s="187">
        <f t="shared" ref="U631" si="2570">SUM(Q631:Q631)*M631</f>
        <v>0.36</v>
      </c>
      <c r="V631" s="199">
        <f t="shared" ref="V631" si="2571">SUM(R631:R631)*M631</f>
        <v>0.6</v>
      </c>
      <c r="W631" s="203">
        <f t="shared" si="2338"/>
        <v>0.6</v>
      </c>
      <c r="X631" s="244">
        <f>+S628+S630</f>
        <v>0</v>
      </c>
      <c r="Y631" s="247">
        <f>+T628+T630</f>
        <v>0</v>
      </c>
      <c r="Z631" s="247">
        <f>+U628+U630</f>
        <v>0</v>
      </c>
      <c r="AA631" s="247">
        <f>+V628+V630</f>
        <v>0</v>
      </c>
      <c r="AB631" s="250">
        <f>+W628+W630</f>
        <v>0</v>
      </c>
      <c r="AC631" s="784"/>
      <c r="AD631" s="807"/>
      <c r="AE631" s="255" t="str">
        <f t="shared" si="2523"/>
        <v>PARA MEJORAR</v>
      </c>
      <c r="AF631" s="263" t="str">
        <f>+IF(Q632&gt;Q631,"SUPERADA",IF(Q632=Q631,"EQUILIBRADA",IF(Q632&lt;Q631,"PARA MEJORAR")))</f>
        <v>PARA MEJORAR</v>
      </c>
      <c r="AG631" s="263" t="str">
        <f>IF(COUNTIF(AF631:AF634,"PARA MEJORAR")&gt;=1,"PARA MEJORAR","BIEN")</f>
        <v>PARA MEJORAR</v>
      </c>
      <c r="AH631" s="264"/>
      <c r="AI631" s="816"/>
      <c r="AJ631" s="12"/>
      <c r="AK631" s="13"/>
      <c r="AL631" s="13"/>
      <c r="AM631" s="13"/>
      <c r="AN631" s="13"/>
      <c r="AO631" s="14"/>
      <c r="AP631" s="55"/>
    </row>
    <row r="632" spans="1:42" ht="40" customHeight="1" thickBot="1" x14ac:dyDescent="0.25">
      <c r="A632" s="635"/>
      <c r="B632" s="223"/>
      <c r="C632" s="487"/>
      <c r="D632" s="489"/>
      <c r="E632" s="491"/>
      <c r="F632" s="713"/>
      <c r="G632" s="463"/>
      <c r="H632" s="465"/>
      <c r="I632" s="508"/>
      <c r="J632" s="508"/>
      <c r="K632" s="366"/>
      <c r="L632" s="369"/>
      <c r="M632" s="371"/>
      <c r="N632" s="51" t="s">
        <v>49</v>
      </c>
      <c r="O632" s="75">
        <v>0</v>
      </c>
      <c r="P632" s="76">
        <v>0</v>
      </c>
      <c r="Q632" s="76">
        <v>0</v>
      </c>
      <c r="R632" s="158">
        <v>0</v>
      </c>
      <c r="S632" s="189">
        <f t="shared" ref="S632" si="2572">SUM(O632:O632)*M631</f>
        <v>0</v>
      </c>
      <c r="T632" s="190">
        <f t="shared" ref="T632" si="2573">SUM(P632:P632)*M631</f>
        <v>0</v>
      </c>
      <c r="U632" s="190">
        <f t="shared" ref="U632" si="2574">SUM(Q632:Q632)*M631</f>
        <v>0</v>
      </c>
      <c r="V632" s="200">
        <f t="shared" ref="V632" si="2575">SUM(R632:R632)*M631</f>
        <v>0</v>
      </c>
      <c r="W632" s="204">
        <f t="shared" si="2338"/>
        <v>0</v>
      </c>
      <c r="X632" s="245"/>
      <c r="Y632" s="248"/>
      <c r="Z632" s="248"/>
      <c r="AA632" s="248"/>
      <c r="AB632" s="251"/>
      <c r="AC632" s="784"/>
      <c r="AD632" s="807"/>
      <c r="AE632" s="256"/>
      <c r="AF632" s="264"/>
      <c r="AG632" s="264"/>
      <c r="AH632" s="264"/>
      <c r="AI632" s="816"/>
      <c r="AJ632" s="10"/>
      <c r="AK632" s="59"/>
      <c r="AL632" s="59"/>
      <c r="AM632" s="59"/>
      <c r="AN632" s="59"/>
      <c r="AO632" s="11"/>
      <c r="AP632" s="55"/>
    </row>
    <row r="633" spans="1:42" ht="40" customHeight="1" x14ac:dyDescent="0.2">
      <c r="A633" s="635"/>
      <c r="B633" s="223"/>
      <c r="C633" s="487"/>
      <c r="D633" s="489"/>
      <c r="E633" s="491"/>
      <c r="F633" s="713"/>
      <c r="G633" s="463"/>
      <c r="H633" s="465"/>
      <c r="I633" s="508"/>
      <c r="J633" s="508"/>
      <c r="K633" s="366"/>
      <c r="L633" s="369" t="s">
        <v>697</v>
      </c>
      <c r="M633" s="371">
        <v>0.4</v>
      </c>
      <c r="N633" s="53" t="s">
        <v>43</v>
      </c>
      <c r="O633" s="116">
        <v>0.25</v>
      </c>
      <c r="P633" s="111">
        <v>0.5</v>
      </c>
      <c r="Q633" s="111">
        <v>0.75</v>
      </c>
      <c r="R633" s="162">
        <v>1</v>
      </c>
      <c r="S633" s="192">
        <f t="shared" ref="S633" si="2576">SUM(O633:O633)*M633</f>
        <v>0.1</v>
      </c>
      <c r="T633" s="193">
        <f t="shared" ref="T633" si="2577">SUM(P633:P633)*M633</f>
        <v>0.2</v>
      </c>
      <c r="U633" s="193">
        <f t="shared" ref="U633" si="2578">SUM(Q633:Q633)*M633</f>
        <v>0.30000000000000004</v>
      </c>
      <c r="V633" s="201">
        <f t="shared" ref="V633" si="2579">SUM(R633:R633)*M633</f>
        <v>0.4</v>
      </c>
      <c r="W633" s="205">
        <f t="shared" si="2338"/>
        <v>0.4</v>
      </c>
      <c r="X633" s="245"/>
      <c r="Y633" s="248"/>
      <c r="Z633" s="248"/>
      <c r="AA633" s="248"/>
      <c r="AB633" s="251"/>
      <c r="AC633" s="784"/>
      <c r="AD633" s="807"/>
      <c r="AE633" s="255" t="str">
        <f t="shared" si="2523"/>
        <v>PARA MEJORAR</v>
      </c>
      <c r="AF633" s="264" t="str">
        <f>+IF(Q634&gt;Q633,"SUPERADA",IF(Q634=Q633,"EQUILIBRADA",IF(Q634&lt;Q633,"PARA MEJORAR")))</f>
        <v>PARA MEJORAR</v>
      </c>
      <c r="AG633" s="264"/>
      <c r="AH633" s="264"/>
      <c r="AI633" s="816"/>
      <c r="AJ633" s="10"/>
      <c r="AK633" s="59"/>
      <c r="AL633" s="59"/>
      <c r="AM633" s="59"/>
      <c r="AN633" s="59"/>
      <c r="AO633" s="11"/>
      <c r="AP633" s="55"/>
    </row>
    <row r="634" spans="1:42" ht="40" customHeight="1" thickBot="1" x14ac:dyDescent="0.25">
      <c r="A634" s="635"/>
      <c r="B634" s="223"/>
      <c r="C634" s="496"/>
      <c r="D634" s="497"/>
      <c r="E634" s="498"/>
      <c r="F634" s="714"/>
      <c r="G634" s="464"/>
      <c r="H634" s="466"/>
      <c r="I634" s="509"/>
      <c r="J634" s="509"/>
      <c r="K634" s="367"/>
      <c r="L634" s="370"/>
      <c r="M634" s="372"/>
      <c r="N634" s="51" t="s">
        <v>49</v>
      </c>
      <c r="O634" s="75">
        <v>0</v>
      </c>
      <c r="P634" s="76">
        <v>0</v>
      </c>
      <c r="Q634" s="76">
        <v>0</v>
      </c>
      <c r="R634" s="158">
        <v>0</v>
      </c>
      <c r="S634" s="195">
        <f t="shared" ref="S634" si="2580">SUM(O634:O634)*M633</f>
        <v>0</v>
      </c>
      <c r="T634" s="196">
        <f t="shared" ref="T634" si="2581">SUM(P634:P634)*M633</f>
        <v>0</v>
      </c>
      <c r="U634" s="196">
        <f t="shared" ref="U634" si="2582">SUM(Q634:Q634)*M633</f>
        <v>0</v>
      </c>
      <c r="V634" s="202">
        <f t="shared" ref="V634" si="2583">SUM(R634:R634)*M633</f>
        <v>0</v>
      </c>
      <c r="W634" s="206">
        <f t="shared" si="2338"/>
        <v>0</v>
      </c>
      <c r="X634" s="246"/>
      <c r="Y634" s="249"/>
      <c r="Z634" s="249"/>
      <c r="AA634" s="249"/>
      <c r="AB634" s="252"/>
      <c r="AC634" s="784"/>
      <c r="AD634" s="807"/>
      <c r="AE634" s="256"/>
      <c r="AF634" s="265"/>
      <c r="AG634" s="265"/>
      <c r="AH634" s="264"/>
      <c r="AI634" s="816"/>
      <c r="AJ634" s="10"/>
      <c r="AK634" s="59"/>
      <c r="AL634" s="59"/>
      <c r="AM634" s="59"/>
      <c r="AN634" s="59"/>
      <c r="AO634" s="11"/>
      <c r="AP634" s="55"/>
    </row>
    <row r="635" spans="1:42" ht="40" customHeight="1" x14ac:dyDescent="0.2">
      <c r="A635" s="635"/>
      <c r="B635" s="223"/>
      <c r="C635" s="486">
        <v>36</v>
      </c>
      <c r="D635" s="488" t="s">
        <v>698</v>
      </c>
      <c r="E635" s="490">
        <v>43</v>
      </c>
      <c r="F635" s="492" t="s">
        <v>699</v>
      </c>
      <c r="G635" s="678" t="s">
        <v>700</v>
      </c>
      <c r="H635" s="470">
        <v>88</v>
      </c>
      <c r="I635" s="362" t="s">
        <v>701</v>
      </c>
      <c r="J635" s="362" t="s">
        <v>702</v>
      </c>
      <c r="K635" s="365">
        <v>0</v>
      </c>
      <c r="L635" s="368" t="s">
        <v>703</v>
      </c>
      <c r="M635" s="513">
        <v>0.4</v>
      </c>
      <c r="N635" s="53" t="s">
        <v>43</v>
      </c>
      <c r="O635" s="127">
        <v>0.1</v>
      </c>
      <c r="P635" s="102">
        <v>0.4</v>
      </c>
      <c r="Q635" s="127">
        <v>1</v>
      </c>
      <c r="R635" s="173">
        <v>1</v>
      </c>
      <c r="S635" s="186">
        <f t="shared" ref="S635" si="2584">SUM(O635:O635)*M635</f>
        <v>4.0000000000000008E-2</v>
      </c>
      <c r="T635" s="187">
        <f t="shared" ref="T635" si="2585">SUM(P635:P635)*M635</f>
        <v>0.16000000000000003</v>
      </c>
      <c r="U635" s="187">
        <f t="shared" ref="U635" si="2586">SUM(Q635:Q635)*M635</f>
        <v>0.4</v>
      </c>
      <c r="V635" s="199">
        <f t="shared" ref="V635" si="2587">SUM(R635:R635)*M635</f>
        <v>0.4</v>
      </c>
      <c r="W635" s="203">
        <f t="shared" si="2338"/>
        <v>0.4</v>
      </c>
      <c r="X635" s="244">
        <f>+S632+S634+S636</f>
        <v>0</v>
      </c>
      <c r="Y635" s="247">
        <f>+T632+T634+T636</f>
        <v>0</v>
      </c>
      <c r="Z635" s="247">
        <f>+U632+U634+U636</f>
        <v>0</v>
      </c>
      <c r="AA635" s="247">
        <f>+V632+V634+V636</f>
        <v>0</v>
      </c>
      <c r="AB635" s="250">
        <f>+W632+W634+W636</f>
        <v>0</v>
      </c>
      <c r="AC635" s="784"/>
      <c r="AD635" s="807"/>
      <c r="AE635" s="255" t="str">
        <f t="shared" si="2523"/>
        <v>PARA MEJORAR</v>
      </c>
      <c r="AF635" s="263" t="str">
        <f>+IF(Q636&gt;Q635,"SUPERADA",IF(Q636=Q635,"EQUILIBRADA",IF(Q636&lt;Q635,"PARA MEJORAR")))</f>
        <v>PARA MEJORAR</v>
      </c>
      <c r="AG635" s="263" t="str">
        <f>IF(COUNTIF(AF635:AF640,"PARA MEJORAR")&gt;=1,"PARA MEJORAR","BIEN")</f>
        <v>PARA MEJORAR</v>
      </c>
      <c r="AH635" s="264"/>
      <c r="AI635" s="816"/>
      <c r="AJ635" s="12"/>
      <c r="AK635" s="13"/>
      <c r="AL635" s="13"/>
      <c r="AM635" s="13"/>
      <c r="AN635" s="13"/>
      <c r="AO635" s="14"/>
      <c r="AP635" s="55"/>
    </row>
    <row r="636" spans="1:42" ht="40" customHeight="1" thickBot="1" x14ac:dyDescent="0.25">
      <c r="A636" s="635"/>
      <c r="B636" s="223"/>
      <c r="C636" s="487"/>
      <c r="D636" s="489"/>
      <c r="E636" s="491"/>
      <c r="F636" s="493"/>
      <c r="G636" s="679"/>
      <c r="H636" s="465"/>
      <c r="I636" s="363"/>
      <c r="J636" s="363"/>
      <c r="K636" s="366"/>
      <c r="L636" s="369"/>
      <c r="M636" s="371"/>
      <c r="N636" s="51" t="s">
        <v>49</v>
      </c>
      <c r="O636" s="75">
        <v>0</v>
      </c>
      <c r="P636" s="76">
        <v>0</v>
      </c>
      <c r="Q636" s="76">
        <v>0</v>
      </c>
      <c r="R636" s="158">
        <v>0</v>
      </c>
      <c r="S636" s="189">
        <f t="shared" ref="S636" si="2588">SUM(O636:O636)*M635</f>
        <v>0</v>
      </c>
      <c r="T636" s="190">
        <f t="shared" ref="T636" si="2589">SUM(P636:P636)*M635</f>
        <v>0</v>
      </c>
      <c r="U636" s="190">
        <f t="shared" ref="U636" si="2590">SUM(Q636:Q636)*M635</f>
        <v>0</v>
      </c>
      <c r="V636" s="200">
        <f t="shared" ref="V636" si="2591">SUM(R636:R636)*M635</f>
        <v>0</v>
      </c>
      <c r="W636" s="204">
        <f t="shared" si="2338"/>
        <v>0</v>
      </c>
      <c r="X636" s="245"/>
      <c r="Y636" s="248"/>
      <c r="Z636" s="248"/>
      <c r="AA636" s="248"/>
      <c r="AB636" s="251"/>
      <c r="AC636" s="784"/>
      <c r="AD636" s="807"/>
      <c r="AE636" s="256"/>
      <c r="AF636" s="264"/>
      <c r="AG636" s="264"/>
      <c r="AH636" s="264"/>
      <c r="AI636" s="816"/>
      <c r="AJ636" s="10"/>
      <c r="AK636" s="59"/>
      <c r="AL636" s="59"/>
      <c r="AM636" s="59"/>
      <c r="AN636" s="59"/>
      <c r="AO636" s="11"/>
      <c r="AP636" s="55"/>
    </row>
    <row r="637" spans="1:42" ht="40" customHeight="1" x14ac:dyDescent="0.2">
      <c r="A637" s="635"/>
      <c r="B637" s="223"/>
      <c r="C637" s="487"/>
      <c r="D637" s="489"/>
      <c r="E637" s="491"/>
      <c r="F637" s="493"/>
      <c r="G637" s="679"/>
      <c r="H637" s="465"/>
      <c r="I637" s="363"/>
      <c r="J637" s="363"/>
      <c r="K637" s="366"/>
      <c r="L637" s="369" t="s">
        <v>704</v>
      </c>
      <c r="M637" s="371">
        <v>0.1</v>
      </c>
      <c r="N637" s="53" t="s">
        <v>43</v>
      </c>
      <c r="O637" s="128">
        <v>0</v>
      </c>
      <c r="P637" s="111">
        <v>0</v>
      </c>
      <c r="Q637" s="128">
        <v>0.8</v>
      </c>
      <c r="R637" s="175">
        <v>1</v>
      </c>
      <c r="S637" s="192">
        <f t="shared" ref="S637" si="2592">SUM(O637:O637)*M637</f>
        <v>0</v>
      </c>
      <c r="T637" s="193">
        <f t="shared" ref="T637" si="2593">SUM(P637:P637)*M637</f>
        <v>0</v>
      </c>
      <c r="U637" s="193">
        <f t="shared" ref="U637" si="2594">SUM(Q637:Q637)*M637</f>
        <v>8.0000000000000016E-2</v>
      </c>
      <c r="V637" s="201">
        <f t="shared" ref="V637" si="2595">SUM(R637:R637)*M637</f>
        <v>0.1</v>
      </c>
      <c r="W637" s="205">
        <f t="shared" ref="W637:W700" si="2596">MAX(S637:V637)</f>
        <v>0.1</v>
      </c>
      <c r="X637" s="245"/>
      <c r="Y637" s="248"/>
      <c r="Z637" s="248"/>
      <c r="AA637" s="248"/>
      <c r="AB637" s="251"/>
      <c r="AC637" s="784"/>
      <c r="AD637" s="807"/>
      <c r="AE637" s="255" t="str">
        <f t="shared" si="2523"/>
        <v>EQUILIBRADA</v>
      </c>
      <c r="AF637" s="264" t="str">
        <f>+IF(Q638&gt;Q637,"SUPERADA",IF(Q638=Q637,"EQUILIBRADA",IF(Q638&lt;Q637,"PARA MEJORAR")))</f>
        <v>PARA MEJORAR</v>
      </c>
      <c r="AG637" s="264"/>
      <c r="AH637" s="264"/>
      <c r="AI637" s="816"/>
      <c r="AJ637" s="10"/>
      <c r="AK637" s="59"/>
      <c r="AL637" s="59"/>
      <c r="AM637" s="59"/>
      <c r="AN637" s="59"/>
      <c r="AO637" s="11"/>
      <c r="AP637" s="55"/>
    </row>
    <row r="638" spans="1:42" ht="40" customHeight="1" thickBot="1" x14ac:dyDescent="0.25">
      <c r="A638" s="635"/>
      <c r="B638" s="223"/>
      <c r="C638" s="487"/>
      <c r="D638" s="489"/>
      <c r="E638" s="491"/>
      <c r="F638" s="493"/>
      <c r="G638" s="679"/>
      <c r="H638" s="465"/>
      <c r="I638" s="363"/>
      <c r="J638" s="363"/>
      <c r="K638" s="366"/>
      <c r="L638" s="369"/>
      <c r="M638" s="371"/>
      <c r="N638" s="51" t="s">
        <v>49</v>
      </c>
      <c r="O638" s="75">
        <v>0</v>
      </c>
      <c r="P638" s="76">
        <v>0</v>
      </c>
      <c r="Q638" s="76">
        <v>0</v>
      </c>
      <c r="R638" s="158">
        <v>0</v>
      </c>
      <c r="S638" s="189">
        <f t="shared" ref="S638" si="2597">SUM(O638:O638)*M637</f>
        <v>0</v>
      </c>
      <c r="T638" s="190">
        <f t="shared" ref="T638" si="2598">SUM(P638:P638)*M637</f>
        <v>0</v>
      </c>
      <c r="U638" s="190">
        <f t="shared" ref="U638" si="2599">SUM(Q638:Q638)*M637</f>
        <v>0</v>
      </c>
      <c r="V638" s="200">
        <f t="shared" ref="V638" si="2600">SUM(R638:R638)*M637</f>
        <v>0</v>
      </c>
      <c r="W638" s="204">
        <f t="shared" si="2596"/>
        <v>0</v>
      </c>
      <c r="X638" s="245"/>
      <c r="Y638" s="248"/>
      <c r="Z638" s="248"/>
      <c r="AA638" s="248"/>
      <c r="AB638" s="251"/>
      <c r="AC638" s="784"/>
      <c r="AD638" s="807"/>
      <c r="AE638" s="256"/>
      <c r="AF638" s="264"/>
      <c r="AG638" s="264"/>
      <c r="AH638" s="264"/>
      <c r="AI638" s="816"/>
      <c r="AJ638" s="10"/>
      <c r="AK638" s="59"/>
      <c r="AL638" s="59"/>
      <c r="AM638" s="59"/>
      <c r="AN638" s="59"/>
      <c r="AO638" s="11"/>
      <c r="AP638" s="55"/>
    </row>
    <row r="639" spans="1:42" ht="40" customHeight="1" x14ac:dyDescent="0.2">
      <c r="A639" s="635"/>
      <c r="B639" s="223"/>
      <c r="C639" s="487"/>
      <c r="D639" s="489"/>
      <c r="E639" s="491"/>
      <c r="F639" s="493"/>
      <c r="G639" s="679"/>
      <c r="H639" s="465"/>
      <c r="I639" s="363"/>
      <c r="J639" s="363"/>
      <c r="K639" s="366"/>
      <c r="L639" s="369" t="s">
        <v>705</v>
      </c>
      <c r="M639" s="371">
        <v>0.5</v>
      </c>
      <c r="N639" s="53" t="s">
        <v>43</v>
      </c>
      <c r="O639" s="128">
        <v>0</v>
      </c>
      <c r="P639" s="111">
        <v>0</v>
      </c>
      <c r="Q639" s="128">
        <v>0.8</v>
      </c>
      <c r="R639" s="175">
        <v>1</v>
      </c>
      <c r="S639" s="192">
        <f t="shared" ref="S639" si="2601">SUM(O639:O639)*M639</f>
        <v>0</v>
      </c>
      <c r="T639" s="193">
        <f t="shared" ref="T639" si="2602">SUM(P639:P639)*M639</f>
        <v>0</v>
      </c>
      <c r="U639" s="193">
        <f t="shared" ref="U639" si="2603">SUM(Q639:Q639)*M639</f>
        <v>0.4</v>
      </c>
      <c r="V639" s="201">
        <f t="shared" ref="V639" si="2604">SUM(R639:R639)*M639</f>
        <v>0.5</v>
      </c>
      <c r="W639" s="205">
        <f t="shared" si="2596"/>
        <v>0.5</v>
      </c>
      <c r="X639" s="245"/>
      <c r="Y639" s="248"/>
      <c r="Z639" s="248"/>
      <c r="AA639" s="248"/>
      <c r="AB639" s="251"/>
      <c r="AC639" s="784"/>
      <c r="AD639" s="807"/>
      <c r="AE639" s="255" t="str">
        <f t="shared" si="2523"/>
        <v>EQUILIBRADA</v>
      </c>
      <c r="AF639" s="264" t="str">
        <f>+IF(Q640&gt;Q639,"SUPERADA",IF(Q640=Q639,"EQUILIBRADA",IF(Q640&lt;Q639,"PARA MEJORAR")))</f>
        <v>PARA MEJORAR</v>
      </c>
      <c r="AG639" s="264"/>
      <c r="AH639" s="264"/>
      <c r="AI639" s="816"/>
      <c r="AJ639" s="10"/>
      <c r="AK639" s="58"/>
      <c r="AL639" s="58"/>
      <c r="AM639" s="64"/>
      <c r="AN639" s="59"/>
      <c r="AO639" s="11"/>
      <c r="AP639" s="55"/>
    </row>
    <row r="640" spans="1:42" ht="40" customHeight="1" thickBot="1" x14ac:dyDescent="0.25">
      <c r="A640" s="635"/>
      <c r="B640" s="223"/>
      <c r="C640" s="496"/>
      <c r="D640" s="497"/>
      <c r="E640" s="498"/>
      <c r="F640" s="499"/>
      <c r="G640" s="680"/>
      <c r="H640" s="466"/>
      <c r="I640" s="364"/>
      <c r="J640" s="364"/>
      <c r="K640" s="367"/>
      <c r="L640" s="370"/>
      <c r="M640" s="372"/>
      <c r="N640" s="51" t="s">
        <v>49</v>
      </c>
      <c r="O640" s="94">
        <v>0</v>
      </c>
      <c r="P640" s="92">
        <v>0</v>
      </c>
      <c r="Q640" s="92">
        <v>0</v>
      </c>
      <c r="R640" s="170">
        <v>0</v>
      </c>
      <c r="S640" s="195">
        <f t="shared" ref="S640" si="2605">SUM(O640:O640)*M639</f>
        <v>0</v>
      </c>
      <c r="T640" s="196">
        <f t="shared" ref="T640" si="2606">SUM(P640:P640)*M639</f>
        <v>0</v>
      </c>
      <c r="U640" s="196">
        <f t="shared" ref="U640" si="2607">SUM(Q640:Q640)*M639</f>
        <v>0</v>
      </c>
      <c r="V640" s="202">
        <f t="shared" ref="V640" si="2608">SUM(R640:R640)*M639</f>
        <v>0</v>
      </c>
      <c r="W640" s="206">
        <f t="shared" si="2596"/>
        <v>0</v>
      </c>
      <c r="X640" s="246"/>
      <c r="Y640" s="249"/>
      <c r="Z640" s="249"/>
      <c r="AA640" s="249"/>
      <c r="AB640" s="252"/>
      <c r="AC640" s="784"/>
      <c r="AD640" s="807"/>
      <c r="AE640" s="256"/>
      <c r="AF640" s="265"/>
      <c r="AG640" s="265"/>
      <c r="AH640" s="264"/>
      <c r="AI640" s="816"/>
      <c r="AJ640" s="10"/>
      <c r="AK640" s="59"/>
      <c r="AL640" s="59"/>
      <c r="AM640" s="59"/>
      <c r="AN640" s="59"/>
      <c r="AO640" s="11"/>
      <c r="AP640" s="55"/>
    </row>
    <row r="641" spans="1:42" ht="40" customHeight="1" x14ac:dyDescent="0.2">
      <c r="A641" s="635"/>
      <c r="B641" s="223"/>
      <c r="C641" s="486">
        <v>37</v>
      </c>
      <c r="D641" s="642" t="s">
        <v>706</v>
      </c>
      <c r="E641" s="490">
        <v>44</v>
      </c>
      <c r="F641" s="492" t="s">
        <v>707</v>
      </c>
      <c r="G641" s="675" t="s">
        <v>708</v>
      </c>
      <c r="H641" s="470">
        <v>89</v>
      </c>
      <c r="I641" s="467" t="s">
        <v>709</v>
      </c>
      <c r="J641" s="810" t="s">
        <v>710</v>
      </c>
      <c r="K641" s="709">
        <v>0</v>
      </c>
      <c r="L641" s="723" t="s">
        <v>711</v>
      </c>
      <c r="M641" s="725">
        <v>0.1</v>
      </c>
      <c r="N641" s="53" t="s">
        <v>43</v>
      </c>
      <c r="O641" s="101">
        <v>0.1</v>
      </c>
      <c r="P641" s="102">
        <v>0.5</v>
      </c>
      <c r="Q641" s="127">
        <v>1</v>
      </c>
      <c r="R641" s="173">
        <v>1</v>
      </c>
      <c r="S641" s="186">
        <f t="shared" ref="S641" si="2609">SUM(O641:O641)*M641</f>
        <v>1.0000000000000002E-2</v>
      </c>
      <c r="T641" s="187">
        <f t="shared" ref="T641" si="2610">SUM(P641:P641)*M641</f>
        <v>0.05</v>
      </c>
      <c r="U641" s="187">
        <f t="shared" ref="U641" si="2611">SUM(Q641:Q641)*M641</f>
        <v>0.1</v>
      </c>
      <c r="V641" s="199">
        <f t="shared" ref="V641" si="2612">SUM(R641:R641)*M641</f>
        <v>0.1</v>
      </c>
      <c r="W641" s="203">
        <f t="shared" si="2596"/>
        <v>0.1</v>
      </c>
      <c r="X641" s="1067">
        <f>S638+S640+S642+S644</f>
        <v>0</v>
      </c>
      <c r="Y641" s="1062">
        <f t="shared" ref="Y641:AB641" si="2613">T638+T640+T642+T644</f>
        <v>0</v>
      </c>
      <c r="Z641" s="1062">
        <f>U638+U640+U642+U644</f>
        <v>0</v>
      </c>
      <c r="AA641" s="1062">
        <f>V638+V640+V642+V644</f>
        <v>0</v>
      </c>
      <c r="AB641" s="250">
        <f t="shared" si="2613"/>
        <v>0</v>
      </c>
      <c r="AC641" s="784"/>
      <c r="AD641" s="807"/>
      <c r="AE641" s="255" t="str">
        <f t="shared" si="2523"/>
        <v>PARA MEJORAR</v>
      </c>
      <c r="AF641" s="263" t="str">
        <f>+IF(Q648&gt;Q647,"SUPERADA",IF(Q648=Q647,"EQUILIBRADA",IF(Q648&lt;Q647,"PARA MEJORAR")))</f>
        <v>PARA MEJORAR</v>
      </c>
      <c r="AG641" s="263" t="str">
        <f>IF(COUNTIF(AF641:AF648,"PARA MEJORAR")&gt;=1,"PARA MEJORAR","BIEN")</f>
        <v>PARA MEJORAR</v>
      </c>
      <c r="AH641" s="264"/>
      <c r="AI641" s="816"/>
      <c r="AJ641" s="12"/>
      <c r="AK641" s="13"/>
      <c r="AL641" s="13"/>
      <c r="AM641" s="13"/>
      <c r="AN641" s="13"/>
      <c r="AO641" s="14"/>
      <c r="AP641" s="55"/>
    </row>
    <row r="642" spans="1:42" ht="40" customHeight="1" thickBot="1" x14ac:dyDescent="0.25">
      <c r="A642" s="635"/>
      <c r="B642" s="223"/>
      <c r="C642" s="487"/>
      <c r="D642" s="643"/>
      <c r="E642" s="491"/>
      <c r="F642" s="493"/>
      <c r="G642" s="676"/>
      <c r="H642" s="465"/>
      <c r="I642" s="468"/>
      <c r="J642" s="811"/>
      <c r="K642" s="710"/>
      <c r="L642" s="724"/>
      <c r="M642" s="337"/>
      <c r="N642" s="51" t="s">
        <v>49</v>
      </c>
      <c r="O642" s="75">
        <v>0</v>
      </c>
      <c r="P642" s="76">
        <v>0</v>
      </c>
      <c r="Q642" s="76">
        <v>0</v>
      </c>
      <c r="R642" s="158">
        <v>0</v>
      </c>
      <c r="S642" s="189">
        <f t="shared" ref="S642" si="2614">SUM(O642:O642)*M641</f>
        <v>0</v>
      </c>
      <c r="T642" s="190">
        <f t="shared" ref="T642" si="2615">SUM(P642:P642)*M641</f>
        <v>0</v>
      </c>
      <c r="U642" s="190">
        <f t="shared" ref="U642" si="2616">SUM(Q642:Q642)*M641</f>
        <v>0</v>
      </c>
      <c r="V642" s="200">
        <f t="shared" ref="V642" si="2617">SUM(R642:R642)*M641</f>
        <v>0</v>
      </c>
      <c r="W642" s="204">
        <f t="shared" si="2596"/>
        <v>0</v>
      </c>
      <c r="X642" s="1068"/>
      <c r="Y642" s="1063"/>
      <c r="Z642" s="1063"/>
      <c r="AA642" s="1063"/>
      <c r="AB642" s="251"/>
      <c r="AC642" s="784"/>
      <c r="AD642" s="807"/>
      <c r="AE642" s="256"/>
      <c r="AF642" s="264"/>
      <c r="AG642" s="264"/>
      <c r="AH642" s="264"/>
      <c r="AI642" s="816"/>
      <c r="AJ642" s="10"/>
      <c r="AK642" s="59"/>
      <c r="AL642" s="59"/>
      <c r="AM642" s="59"/>
      <c r="AN642" s="59"/>
      <c r="AO642" s="11"/>
      <c r="AP642" s="55"/>
    </row>
    <row r="643" spans="1:42" ht="40" customHeight="1" x14ac:dyDescent="0.2">
      <c r="A643" s="635"/>
      <c r="B643" s="223"/>
      <c r="C643" s="487"/>
      <c r="D643" s="643"/>
      <c r="E643" s="491"/>
      <c r="F643" s="493"/>
      <c r="G643" s="676"/>
      <c r="H643" s="465"/>
      <c r="I643" s="468"/>
      <c r="J643" s="811"/>
      <c r="K643" s="710"/>
      <c r="L643" s="727" t="s">
        <v>712</v>
      </c>
      <c r="M643" s="336">
        <v>0.2</v>
      </c>
      <c r="N643" s="53" t="s">
        <v>43</v>
      </c>
      <c r="O643" s="116">
        <v>0.1</v>
      </c>
      <c r="P643" s="111">
        <v>0.2</v>
      </c>
      <c r="Q643" s="128">
        <v>0.5</v>
      </c>
      <c r="R643" s="175">
        <v>1</v>
      </c>
      <c r="S643" s="192">
        <f t="shared" ref="S643" si="2618">SUM(O643:O643)*M643</f>
        <v>2.0000000000000004E-2</v>
      </c>
      <c r="T643" s="193">
        <f t="shared" ref="T643" si="2619">SUM(P643:P643)*M643</f>
        <v>4.0000000000000008E-2</v>
      </c>
      <c r="U643" s="193">
        <f t="shared" ref="U643" si="2620">SUM(Q643:Q643)*M643</f>
        <v>0.1</v>
      </c>
      <c r="V643" s="201">
        <f t="shared" ref="V643" si="2621">SUM(R643:R643)*M643</f>
        <v>0.2</v>
      </c>
      <c r="W643" s="205">
        <f t="shared" si="2596"/>
        <v>0.2</v>
      </c>
      <c r="X643" s="1068"/>
      <c r="Y643" s="1063"/>
      <c r="Z643" s="1063"/>
      <c r="AA643" s="1063"/>
      <c r="AB643" s="251"/>
      <c r="AC643" s="784"/>
      <c r="AD643" s="807"/>
      <c r="AE643" s="255" t="str">
        <f t="shared" si="2523"/>
        <v>PARA MEJORAR</v>
      </c>
      <c r="AF643" s="264"/>
      <c r="AG643" s="264"/>
      <c r="AH643" s="264"/>
      <c r="AI643" s="816"/>
      <c r="AJ643" s="12"/>
      <c r="AK643" s="13"/>
      <c r="AL643" s="13"/>
      <c r="AM643" s="13"/>
      <c r="AN643" s="13"/>
      <c r="AO643" s="14"/>
      <c r="AP643" s="55"/>
    </row>
    <row r="644" spans="1:42" ht="40" customHeight="1" thickBot="1" x14ac:dyDescent="0.25">
      <c r="A644" s="635"/>
      <c r="B644" s="223"/>
      <c r="C644" s="487"/>
      <c r="D644" s="643"/>
      <c r="E644" s="491"/>
      <c r="F644" s="493"/>
      <c r="G644" s="676"/>
      <c r="H644" s="465"/>
      <c r="I644" s="468"/>
      <c r="J644" s="811"/>
      <c r="K644" s="710"/>
      <c r="L644" s="724"/>
      <c r="M644" s="337"/>
      <c r="N644" s="51" t="s">
        <v>49</v>
      </c>
      <c r="O644" s="75">
        <v>0</v>
      </c>
      <c r="P644" s="76">
        <v>0</v>
      </c>
      <c r="Q644" s="76">
        <v>0</v>
      </c>
      <c r="R644" s="158">
        <v>0</v>
      </c>
      <c r="S644" s="189">
        <f t="shared" ref="S644" si="2622">SUM(O644:O644)*M643</f>
        <v>0</v>
      </c>
      <c r="T644" s="190">
        <f t="shared" ref="T644" si="2623">SUM(P644:P644)*M643</f>
        <v>0</v>
      </c>
      <c r="U644" s="190">
        <f t="shared" ref="U644" si="2624">SUM(Q644:Q644)*M643</f>
        <v>0</v>
      </c>
      <c r="V644" s="200">
        <f t="shared" ref="V644" si="2625">SUM(R644:R644)*M643</f>
        <v>0</v>
      </c>
      <c r="W644" s="204">
        <f t="shared" si="2596"/>
        <v>0</v>
      </c>
      <c r="X644" s="1068"/>
      <c r="Y644" s="1063"/>
      <c r="Z644" s="1063"/>
      <c r="AA644" s="1063"/>
      <c r="AB644" s="251"/>
      <c r="AC644" s="784"/>
      <c r="AD644" s="807"/>
      <c r="AE644" s="256"/>
      <c r="AF644" s="264"/>
      <c r="AG644" s="264"/>
      <c r="AH644" s="264"/>
      <c r="AI644" s="816"/>
      <c r="AJ644" s="10"/>
      <c r="AK644" s="59"/>
      <c r="AL644" s="59"/>
      <c r="AM644" s="59"/>
      <c r="AN644" s="59"/>
      <c r="AO644" s="11"/>
      <c r="AP644" s="55"/>
    </row>
    <row r="645" spans="1:42" ht="40" customHeight="1" x14ac:dyDescent="0.2">
      <c r="A645" s="635"/>
      <c r="B645" s="223"/>
      <c r="C645" s="487"/>
      <c r="D645" s="643"/>
      <c r="E645" s="491"/>
      <c r="F645" s="493"/>
      <c r="G645" s="676"/>
      <c r="H645" s="465"/>
      <c r="I645" s="468"/>
      <c r="J645" s="811"/>
      <c r="K645" s="710"/>
      <c r="L645" s="727" t="s">
        <v>713</v>
      </c>
      <c r="M645" s="336">
        <v>0.2</v>
      </c>
      <c r="N645" s="53" t="s">
        <v>43</v>
      </c>
      <c r="O645" s="116">
        <v>0</v>
      </c>
      <c r="P645" s="111">
        <v>0</v>
      </c>
      <c r="Q645" s="128">
        <v>0.3</v>
      </c>
      <c r="R645" s="175">
        <v>1</v>
      </c>
      <c r="S645" s="192">
        <f t="shared" ref="S645" si="2626">SUM(O645:O645)*M645</f>
        <v>0</v>
      </c>
      <c r="T645" s="193">
        <f t="shared" ref="T645" si="2627">SUM(P645:P645)*M645</f>
        <v>0</v>
      </c>
      <c r="U645" s="193">
        <f t="shared" ref="U645" si="2628">SUM(Q645:Q645)*M645</f>
        <v>0.06</v>
      </c>
      <c r="V645" s="201">
        <f t="shared" ref="V645" si="2629">SUM(R645:R645)*M645</f>
        <v>0.2</v>
      </c>
      <c r="W645" s="205">
        <f t="shared" si="2596"/>
        <v>0.2</v>
      </c>
      <c r="X645" s="1068"/>
      <c r="Y645" s="1063"/>
      <c r="Z645" s="1063"/>
      <c r="AA645" s="1063"/>
      <c r="AB645" s="251"/>
      <c r="AC645" s="784"/>
      <c r="AD645" s="807"/>
      <c r="AE645" s="255" t="str">
        <f t="shared" si="2523"/>
        <v>EQUILIBRADA</v>
      </c>
      <c r="AF645" s="264"/>
      <c r="AG645" s="264"/>
      <c r="AH645" s="264"/>
      <c r="AI645" s="816"/>
      <c r="AJ645" s="12"/>
      <c r="AK645" s="13"/>
      <c r="AL645" s="13"/>
      <c r="AM645" s="13"/>
      <c r="AN645" s="13"/>
      <c r="AO645" s="14"/>
      <c r="AP645" s="55"/>
    </row>
    <row r="646" spans="1:42" ht="40" customHeight="1" thickBot="1" x14ac:dyDescent="0.25">
      <c r="A646" s="635"/>
      <c r="B646" s="223"/>
      <c r="C646" s="487"/>
      <c r="D646" s="643"/>
      <c r="E646" s="491"/>
      <c r="F646" s="493"/>
      <c r="G646" s="676"/>
      <c r="H646" s="465"/>
      <c r="I646" s="468"/>
      <c r="J646" s="811"/>
      <c r="K646" s="710"/>
      <c r="L646" s="724"/>
      <c r="M646" s="337"/>
      <c r="N646" s="51" t="s">
        <v>49</v>
      </c>
      <c r="O646" s="75">
        <v>0</v>
      </c>
      <c r="P646" s="76">
        <v>0</v>
      </c>
      <c r="Q646" s="76">
        <v>0</v>
      </c>
      <c r="R646" s="158">
        <v>0</v>
      </c>
      <c r="S646" s="189">
        <f t="shared" ref="S646" si="2630">SUM(O646:O646)*M645</f>
        <v>0</v>
      </c>
      <c r="T646" s="190">
        <f t="shared" ref="T646" si="2631">SUM(P646:P646)*M645</f>
        <v>0</v>
      </c>
      <c r="U646" s="190">
        <f t="shared" ref="U646" si="2632">SUM(Q646:Q646)*M645</f>
        <v>0</v>
      </c>
      <c r="V646" s="200">
        <f t="shared" ref="V646" si="2633">SUM(R646:R646)*M645</f>
        <v>0</v>
      </c>
      <c r="W646" s="204">
        <f t="shared" si="2596"/>
        <v>0</v>
      </c>
      <c r="X646" s="1068"/>
      <c r="Y646" s="1063"/>
      <c r="Z646" s="1063"/>
      <c r="AA646" s="1063"/>
      <c r="AB646" s="251"/>
      <c r="AC646" s="784"/>
      <c r="AD646" s="807"/>
      <c r="AE646" s="256"/>
      <c r="AF646" s="264"/>
      <c r="AG646" s="264"/>
      <c r="AH646" s="264"/>
      <c r="AI646" s="816"/>
      <c r="AJ646" s="10"/>
      <c r="AK646" s="59"/>
      <c r="AL646" s="59"/>
      <c r="AM646" s="59"/>
      <c r="AN646" s="59"/>
      <c r="AO646" s="11"/>
      <c r="AP646" s="55"/>
    </row>
    <row r="647" spans="1:42" ht="40" customHeight="1" x14ac:dyDescent="0.2">
      <c r="A647" s="635"/>
      <c r="B647" s="223"/>
      <c r="C647" s="487"/>
      <c r="D647" s="643"/>
      <c r="E647" s="491"/>
      <c r="F647" s="493"/>
      <c r="G647" s="676"/>
      <c r="H647" s="465"/>
      <c r="I647" s="468"/>
      <c r="J647" s="811"/>
      <c r="K647" s="710"/>
      <c r="L647" s="727" t="s">
        <v>714</v>
      </c>
      <c r="M647" s="336">
        <v>0.5</v>
      </c>
      <c r="N647" s="53" t="s">
        <v>43</v>
      </c>
      <c r="O647" s="116">
        <v>0.1</v>
      </c>
      <c r="P647" s="111">
        <v>0.3</v>
      </c>
      <c r="Q647" s="128">
        <v>0.6</v>
      </c>
      <c r="R647" s="175">
        <v>1</v>
      </c>
      <c r="S647" s="192">
        <f t="shared" ref="S647" si="2634">SUM(O647:O647)*M647</f>
        <v>0.05</v>
      </c>
      <c r="T647" s="193">
        <f t="shared" ref="T647" si="2635">SUM(P647:P647)*M647</f>
        <v>0.15</v>
      </c>
      <c r="U647" s="193">
        <f t="shared" ref="U647" si="2636">SUM(Q647:Q647)*M647</f>
        <v>0.3</v>
      </c>
      <c r="V647" s="201">
        <f t="shared" ref="V647" si="2637">SUM(R647:R647)*M647</f>
        <v>0.5</v>
      </c>
      <c r="W647" s="205">
        <f t="shared" si="2596"/>
        <v>0.5</v>
      </c>
      <c r="X647" s="1068"/>
      <c r="Y647" s="1063"/>
      <c r="Z647" s="1063"/>
      <c r="AA647" s="1063"/>
      <c r="AB647" s="251"/>
      <c r="AC647" s="784"/>
      <c r="AD647" s="807"/>
      <c r="AE647" s="255" t="str">
        <f t="shared" si="2523"/>
        <v>PARA MEJORAR</v>
      </c>
      <c r="AF647" s="264"/>
      <c r="AG647" s="264"/>
      <c r="AH647" s="264"/>
      <c r="AI647" s="816"/>
      <c r="AJ647" s="12"/>
      <c r="AK647" s="13"/>
      <c r="AL647" s="13"/>
      <c r="AM647" s="13"/>
      <c r="AN647" s="13"/>
      <c r="AO647" s="14"/>
      <c r="AP647" s="55"/>
    </row>
    <row r="648" spans="1:42" ht="40" customHeight="1" thickBot="1" x14ac:dyDescent="0.25">
      <c r="A648" s="635"/>
      <c r="B648" s="223"/>
      <c r="C648" s="496"/>
      <c r="D648" s="644"/>
      <c r="E648" s="498"/>
      <c r="F648" s="499"/>
      <c r="G648" s="677"/>
      <c r="H648" s="466"/>
      <c r="I648" s="469"/>
      <c r="J648" s="812"/>
      <c r="K648" s="711"/>
      <c r="L648" s="724"/>
      <c r="M648" s="337"/>
      <c r="N648" s="51" t="s">
        <v>49</v>
      </c>
      <c r="O648" s="77">
        <v>0</v>
      </c>
      <c r="P648" s="78">
        <v>0</v>
      </c>
      <c r="Q648" s="78">
        <v>0</v>
      </c>
      <c r="R648" s="159">
        <v>0</v>
      </c>
      <c r="S648" s="195">
        <f t="shared" ref="S648" si="2638">SUM(O648:O648)*M647</f>
        <v>0</v>
      </c>
      <c r="T648" s="196">
        <f t="shared" ref="T648" si="2639">SUM(P648:P648)*M647</f>
        <v>0</v>
      </c>
      <c r="U648" s="196">
        <f t="shared" ref="U648" si="2640">SUM(Q648:Q648)*M647</f>
        <v>0</v>
      </c>
      <c r="V648" s="202">
        <f t="shared" ref="V648" si="2641">SUM(R648:R648)*M647</f>
        <v>0</v>
      </c>
      <c r="W648" s="206">
        <f t="shared" si="2596"/>
        <v>0</v>
      </c>
      <c r="X648" s="1069"/>
      <c r="Y648" s="1064"/>
      <c r="Z648" s="1064"/>
      <c r="AA648" s="1064"/>
      <c r="AB648" s="252"/>
      <c r="AC648" s="784"/>
      <c r="AD648" s="807"/>
      <c r="AE648" s="256"/>
      <c r="AF648" s="265"/>
      <c r="AG648" s="265"/>
      <c r="AH648" s="264"/>
      <c r="AI648" s="816"/>
      <c r="AJ648" s="10"/>
      <c r="AK648" s="59"/>
      <c r="AL648" s="59"/>
      <c r="AM648" s="59"/>
      <c r="AN648" s="59"/>
      <c r="AO648" s="11"/>
      <c r="AP648" s="55"/>
    </row>
    <row r="649" spans="1:42" ht="40" customHeight="1" x14ac:dyDescent="0.2">
      <c r="A649" s="635"/>
      <c r="B649" s="223"/>
      <c r="C649" s="486">
        <v>38</v>
      </c>
      <c r="D649" s="488" t="s">
        <v>715</v>
      </c>
      <c r="E649" s="490">
        <v>45</v>
      </c>
      <c r="F649" s="492" t="s">
        <v>716</v>
      </c>
      <c r="G649" s="500" t="s">
        <v>717</v>
      </c>
      <c r="H649" s="470">
        <v>90</v>
      </c>
      <c r="I649" s="467" t="s">
        <v>718</v>
      </c>
      <c r="J649" s="467" t="s">
        <v>719</v>
      </c>
      <c r="K649" s="365">
        <v>0</v>
      </c>
      <c r="L649" s="368" t="s">
        <v>720</v>
      </c>
      <c r="M649" s="513">
        <v>0.7</v>
      </c>
      <c r="N649" s="53" t="s">
        <v>43</v>
      </c>
      <c r="O649" s="105">
        <v>0.25</v>
      </c>
      <c r="P649" s="106">
        <v>0.5</v>
      </c>
      <c r="Q649" s="106">
        <v>0.75</v>
      </c>
      <c r="R649" s="157">
        <v>1</v>
      </c>
      <c r="S649" s="186">
        <f t="shared" ref="S649" si="2642">SUM(O649:O649)*M649</f>
        <v>0.17499999999999999</v>
      </c>
      <c r="T649" s="187">
        <f t="shared" ref="T649" si="2643">SUM(P649:P649)*M649</f>
        <v>0.35</v>
      </c>
      <c r="U649" s="187">
        <f t="shared" ref="U649" si="2644">SUM(Q649:Q649)*M649</f>
        <v>0.52499999999999991</v>
      </c>
      <c r="V649" s="199">
        <f t="shared" ref="V649" si="2645">SUM(R649:R649)*M649</f>
        <v>0.7</v>
      </c>
      <c r="W649" s="203">
        <f t="shared" si="2596"/>
        <v>0.7</v>
      </c>
      <c r="X649" s="244">
        <f>+S646+S648</f>
        <v>0</v>
      </c>
      <c r="Y649" s="247">
        <f>+T646+T648</f>
        <v>0</v>
      </c>
      <c r="Z649" s="247">
        <f>+U646+U648</f>
        <v>0</v>
      </c>
      <c r="AA649" s="247">
        <f>+V646+V648</f>
        <v>0</v>
      </c>
      <c r="AB649" s="250">
        <f>+W646+W648</f>
        <v>0</v>
      </c>
      <c r="AC649" s="784"/>
      <c r="AD649" s="807"/>
      <c r="AE649" s="255" t="str">
        <f t="shared" si="2523"/>
        <v>PARA MEJORAR</v>
      </c>
      <c r="AF649" s="263" t="str">
        <f>+IF(Q650&gt;Q649,"SUPERADA",IF(Q650=Q649,"EQUILIBRADA",IF(Q650&lt;Q649,"PARA MEJORAR")))</f>
        <v>PARA MEJORAR</v>
      </c>
      <c r="AG649" s="263" t="str">
        <f>IF(COUNTIF(AF649:AF652,"PARA MEJORAR")&gt;=1,"PARA MEJORAR","BIEN")</f>
        <v>PARA MEJORAR</v>
      </c>
      <c r="AH649" s="264"/>
      <c r="AI649" s="816"/>
      <c r="AJ649" s="12"/>
      <c r="AK649" s="13"/>
      <c r="AL649" s="13"/>
      <c r="AM649" s="13"/>
      <c r="AN649" s="13"/>
      <c r="AO649" s="14"/>
      <c r="AP649" s="55"/>
    </row>
    <row r="650" spans="1:42" ht="40" customHeight="1" thickBot="1" x14ac:dyDescent="0.25">
      <c r="A650" s="635"/>
      <c r="B650" s="223"/>
      <c r="C650" s="487"/>
      <c r="D650" s="489"/>
      <c r="E650" s="491"/>
      <c r="F650" s="493"/>
      <c r="G650" s="463"/>
      <c r="H650" s="465"/>
      <c r="I650" s="468"/>
      <c r="J650" s="468"/>
      <c r="K650" s="366"/>
      <c r="L650" s="369"/>
      <c r="M650" s="371"/>
      <c r="N650" s="51" t="s">
        <v>49</v>
      </c>
      <c r="O650" s="76">
        <v>0</v>
      </c>
      <c r="P650" s="76">
        <v>0</v>
      </c>
      <c r="Q650" s="76">
        <v>0</v>
      </c>
      <c r="R650" s="158">
        <v>0</v>
      </c>
      <c r="S650" s="189">
        <f t="shared" ref="S650" si="2646">SUM(O650:O650)*M649</f>
        <v>0</v>
      </c>
      <c r="T650" s="190">
        <f t="shared" ref="T650" si="2647">SUM(P650:P650)*M649</f>
        <v>0</v>
      </c>
      <c r="U650" s="190">
        <f t="shared" ref="U650" si="2648">SUM(Q650:Q650)*M649</f>
        <v>0</v>
      </c>
      <c r="V650" s="200">
        <f t="shared" ref="V650" si="2649">SUM(R650:R650)*M649</f>
        <v>0</v>
      </c>
      <c r="W650" s="204">
        <f t="shared" si="2596"/>
        <v>0</v>
      </c>
      <c r="X650" s="245"/>
      <c r="Y650" s="248"/>
      <c r="Z650" s="248"/>
      <c r="AA650" s="248"/>
      <c r="AB650" s="251"/>
      <c r="AC650" s="784"/>
      <c r="AD650" s="807"/>
      <c r="AE650" s="256"/>
      <c r="AF650" s="264"/>
      <c r="AG650" s="264"/>
      <c r="AH650" s="264"/>
      <c r="AI650" s="816"/>
      <c r="AJ650" s="10"/>
      <c r="AK650" s="59"/>
      <c r="AL650" s="59"/>
      <c r="AM650" s="59"/>
      <c r="AN650" s="59"/>
      <c r="AO650" s="11"/>
      <c r="AP650" s="55"/>
    </row>
    <row r="651" spans="1:42" ht="40" customHeight="1" x14ac:dyDescent="0.2">
      <c r="A651" s="635"/>
      <c r="B651" s="223"/>
      <c r="C651" s="487"/>
      <c r="D651" s="489"/>
      <c r="E651" s="491"/>
      <c r="F651" s="493"/>
      <c r="G651" s="463"/>
      <c r="H651" s="465"/>
      <c r="I651" s="468"/>
      <c r="J651" s="468"/>
      <c r="K651" s="366"/>
      <c r="L651" s="369" t="s">
        <v>721</v>
      </c>
      <c r="M651" s="371">
        <v>0.3</v>
      </c>
      <c r="N651" s="53" t="s">
        <v>43</v>
      </c>
      <c r="O651" s="116">
        <v>0.25</v>
      </c>
      <c r="P651" s="111">
        <v>0.5</v>
      </c>
      <c r="Q651" s="111">
        <v>0.75</v>
      </c>
      <c r="R651" s="162">
        <v>1</v>
      </c>
      <c r="S651" s="192">
        <f t="shared" ref="S651" si="2650">SUM(O651:O651)*M651</f>
        <v>7.4999999999999997E-2</v>
      </c>
      <c r="T651" s="193">
        <f t="shared" ref="T651" si="2651">SUM(P651:P651)*M651</f>
        <v>0.15</v>
      </c>
      <c r="U651" s="193">
        <f t="shared" ref="U651" si="2652">SUM(Q651:Q651)*M651</f>
        <v>0.22499999999999998</v>
      </c>
      <c r="V651" s="201">
        <f t="shared" ref="V651" si="2653">SUM(R651:R651)*M651</f>
        <v>0.3</v>
      </c>
      <c r="W651" s="205">
        <f t="shared" si="2596"/>
        <v>0.3</v>
      </c>
      <c r="X651" s="245"/>
      <c r="Y651" s="248"/>
      <c r="Z651" s="248"/>
      <c r="AA651" s="248"/>
      <c r="AB651" s="251"/>
      <c r="AC651" s="784"/>
      <c r="AD651" s="807"/>
      <c r="AE651" s="255" t="str">
        <f t="shared" si="2523"/>
        <v>PARA MEJORAR</v>
      </c>
      <c r="AF651" s="264" t="str">
        <f>+IF(Q652&gt;Q651,"SUPERADA",IF(Q652=Q651,"EQUILIBRADA",IF(Q652&lt;Q651,"PARA MEJORAR")))</f>
        <v>PARA MEJORAR</v>
      </c>
      <c r="AG651" s="264"/>
      <c r="AH651" s="264"/>
      <c r="AI651" s="816"/>
      <c r="AJ651" s="10"/>
      <c r="AK651" s="59"/>
      <c r="AL651" s="59"/>
      <c r="AM651" s="59"/>
      <c r="AN651" s="59"/>
      <c r="AO651" s="11"/>
      <c r="AP651" s="55"/>
    </row>
    <row r="652" spans="1:42" ht="40" customHeight="1" thickBot="1" x14ac:dyDescent="0.25">
      <c r="A652" s="635"/>
      <c r="B652" s="223"/>
      <c r="C652" s="487"/>
      <c r="D652" s="489"/>
      <c r="E652" s="491"/>
      <c r="F652" s="493"/>
      <c r="G652" s="463"/>
      <c r="H652" s="465"/>
      <c r="I652" s="468"/>
      <c r="J652" s="468"/>
      <c r="K652" s="366"/>
      <c r="L652" s="370"/>
      <c r="M652" s="372"/>
      <c r="N652" s="51" t="s">
        <v>49</v>
      </c>
      <c r="O652" s="76">
        <v>0</v>
      </c>
      <c r="P652" s="76">
        <v>0</v>
      </c>
      <c r="Q652" s="76">
        <v>0</v>
      </c>
      <c r="R652" s="158">
        <v>0</v>
      </c>
      <c r="S652" s="195">
        <f t="shared" ref="S652" si="2654">SUM(O652:O652)*M651</f>
        <v>0</v>
      </c>
      <c r="T652" s="196">
        <f t="shared" ref="T652" si="2655">SUM(P652:P652)*M651</f>
        <v>0</v>
      </c>
      <c r="U652" s="196">
        <f t="shared" ref="U652" si="2656">SUM(Q652:Q652)*M651</f>
        <v>0</v>
      </c>
      <c r="V652" s="202">
        <f t="shared" ref="V652" si="2657">SUM(R652:R652)*M651</f>
        <v>0</v>
      </c>
      <c r="W652" s="206">
        <f t="shared" si="2596"/>
        <v>0</v>
      </c>
      <c r="X652" s="245"/>
      <c r="Y652" s="248"/>
      <c r="Z652" s="248"/>
      <c r="AA652" s="248"/>
      <c r="AB652" s="251"/>
      <c r="AC652" s="784"/>
      <c r="AD652" s="807"/>
      <c r="AE652" s="256"/>
      <c r="AF652" s="265"/>
      <c r="AG652" s="265"/>
      <c r="AH652" s="264"/>
      <c r="AI652" s="816"/>
      <c r="AJ652" s="10"/>
      <c r="AK652" s="59"/>
      <c r="AL652" s="59"/>
      <c r="AM652" s="59"/>
      <c r="AN652" s="59"/>
      <c r="AO652" s="11"/>
      <c r="AP652" s="55"/>
    </row>
    <row r="653" spans="1:42" ht="40" customHeight="1" x14ac:dyDescent="0.2">
      <c r="A653" s="635"/>
      <c r="B653" s="223"/>
      <c r="C653" s="486">
        <v>39</v>
      </c>
      <c r="D653" s="488" t="s">
        <v>722</v>
      </c>
      <c r="E653" s="490">
        <v>46</v>
      </c>
      <c r="F653" s="492" t="s">
        <v>723</v>
      </c>
      <c r="G653" s="500" t="s">
        <v>724</v>
      </c>
      <c r="H653" s="470">
        <v>91</v>
      </c>
      <c r="I653" s="507" t="s">
        <v>725</v>
      </c>
      <c r="J653" s="507" t="s">
        <v>726</v>
      </c>
      <c r="K653" s="365">
        <v>0</v>
      </c>
      <c r="L653" s="368" t="s">
        <v>727</v>
      </c>
      <c r="M653" s="513">
        <v>0.15</v>
      </c>
      <c r="N653" s="53" t="s">
        <v>43</v>
      </c>
      <c r="O653" s="129">
        <v>0</v>
      </c>
      <c r="P653" s="130">
        <v>0</v>
      </c>
      <c r="Q653" s="131">
        <v>0.8</v>
      </c>
      <c r="R653" s="181">
        <v>1</v>
      </c>
      <c r="S653" s="186">
        <f t="shared" ref="S653" si="2658">SUM(O653:O653)*M653</f>
        <v>0</v>
      </c>
      <c r="T653" s="187">
        <f t="shared" ref="T653" si="2659">SUM(P653:P653)*M653</f>
        <v>0</v>
      </c>
      <c r="U653" s="187">
        <f t="shared" ref="U653" si="2660">SUM(Q653:Q653)*M653</f>
        <v>0.12</v>
      </c>
      <c r="V653" s="199">
        <f t="shared" ref="V653" si="2661">SUM(R653:R653)*M653</f>
        <v>0.15</v>
      </c>
      <c r="W653" s="203">
        <f t="shared" si="2596"/>
        <v>0.15</v>
      </c>
      <c r="X653" s="244">
        <f>+S650+S652+S654+S656</f>
        <v>0</v>
      </c>
      <c r="Y653" s="247">
        <f>+T650+T652+T654+T656</f>
        <v>0</v>
      </c>
      <c r="Z653" s="247">
        <f>+U650+U652+U654+U656</f>
        <v>0</v>
      </c>
      <c r="AA653" s="247">
        <f>+V650+V652+V654+V656</f>
        <v>0</v>
      </c>
      <c r="AB653" s="250">
        <f>+W650+W652+W654+W656</f>
        <v>0</v>
      </c>
      <c r="AC653" s="784"/>
      <c r="AD653" s="807"/>
      <c r="AE653" s="255" t="str">
        <f t="shared" si="2523"/>
        <v>EQUILIBRADA</v>
      </c>
      <c r="AF653" s="263" t="str">
        <f>+IF(Q654&gt;Q653,"SUPERADA",IF(Q654=Q653,"EQUILIBRADA",IF(Q654&lt;Q653,"PARA MEJORAR")))</f>
        <v>PARA MEJORAR</v>
      </c>
      <c r="AG653" s="263" t="str">
        <f>IF(COUNTIF(AF653:AF660,"PARA MEJORAR")&gt;=1,"PARA MEJORAR","BIEN")</f>
        <v>PARA MEJORAR</v>
      </c>
      <c r="AH653" s="264"/>
      <c r="AI653" s="816"/>
      <c r="AJ653" s="12"/>
      <c r="AK653" s="13"/>
      <c r="AL653" s="13"/>
      <c r="AM653" s="13"/>
      <c r="AN653" s="13"/>
      <c r="AO653" s="14"/>
      <c r="AP653" s="55"/>
    </row>
    <row r="654" spans="1:42" ht="40" customHeight="1" thickBot="1" x14ac:dyDescent="0.25">
      <c r="A654" s="635"/>
      <c r="B654" s="223"/>
      <c r="C654" s="487"/>
      <c r="D654" s="489"/>
      <c r="E654" s="491"/>
      <c r="F654" s="493"/>
      <c r="G654" s="463"/>
      <c r="H654" s="465"/>
      <c r="I654" s="508"/>
      <c r="J654" s="508"/>
      <c r="K654" s="366"/>
      <c r="L654" s="369"/>
      <c r="M654" s="371"/>
      <c r="N654" s="51" t="s">
        <v>49</v>
      </c>
      <c r="O654" s="94">
        <v>0</v>
      </c>
      <c r="P654" s="92">
        <v>0</v>
      </c>
      <c r="Q654" s="92">
        <v>0</v>
      </c>
      <c r="R654" s="170">
        <v>0</v>
      </c>
      <c r="S654" s="189">
        <f t="shared" ref="S654" si="2662">SUM(O654:O654)*M653</f>
        <v>0</v>
      </c>
      <c r="T654" s="190">
        <f t="shared" ref="T654" si="2663">SUM(P654:P654)*M653</f>
        <v>0</v>
      </c>
      <c r="U654" s="190">
        <f t="shared" ref="U654" si="2664">SUM(Q654:Q654)*M653</f>
        <v>0</v>
      </c>
      <c r="V654" s="200">
        <f t="shared" ref="V654" si="2665">SUM(R654:R654)*M653</f>
        <v>0</v>
      </c>
      <c r="W654" s="204">
        <f t="shared" si="2596"/>
        <v>0</v>
      </c>
      <c r="X654" s="245"/>
      <c r="Y654" s="248"/>
      <c r="Z654" s="248"/>
      <c r="AA654" s="248"/>
      <c r="AB654" s="251"/>
      <c r="AC654" s="784"/>
      <c r="AD654" s="807"/>
      <c r="AE654" s="256"/>
      <c r="AF654" s="264"/>
      <c r="AG654" s="264"/>
      <c r="AH654" s="264"/>
      <c r="AI654" s="816"/>
      <c r="AJ654" s="10"/>
      <c r="AK654" s="59"/>
      <c r="AL654" s="59"/>
      <c r="AM654" s="59"/>
      <c r="AN654" s="59"/>
      <c r="AO654" s="11"/>
      <c r="AP654" s="55"/>
    </row>
    <row r="655" spans="1:42" ht="40" customHeight="1" x14ac:dyDescent="0.2">
      <c r="A655" s="635"/>
      <c r="B655" s="223"/>
      <c r="C655" s="487"/>
      <c r="D655" s="489"/>
      <c r="E655" s="491"/>
      <c r="F655" s="493"/>
      <c r="G655" s="463"/>
      <c r="H655" s="465"/>
      <c r="I655" s="508"/>
      <c r="J655" s="508"/>
      <c r="K655" s="366"/>
      <c r="L655" s="369" t="s">
        <v>728</v>
      </c>
      <c r="M655" s="371">
        <v>0.15</v>
      </c>
      <c r="N655" s="53" t="s">
        <v>43</v>
      </c>
      <c r="O655" s="132">
        <v>0</v>
      </c>
      <c r="P655" s="133">
        <v>0</v>
      </c>
      <c r="Q655" s="134">
        <v>0.8</v>
      </c>
      <c r="R655" s="182">
        <v>1</v>
      </c>
      <c r="S655" s="192">
        <f t="shared" ref="S655" si="2666">SUM(O655:O655)*M655</f>
        <v>0</v>
      </c>
      <c r="T655" s="193">
        <f t="shared" ref="T655" si="2667">SUM(P655:P655)*M655</f>
        <v>0</v>
      </c>
      <c r="U655" s="193">
        <f t="shared" ref="U655" si="2668">SUM(Q655:Q655)*M655</f>
        <v>0.12</v>
      </c>
      <c r="V655" s="201">
        <f t="shared" ref="V655" si="2669">SUM(R655:R655)*M655</f>
        <v>0.15</v>
      </c>
      <c r="W655" s="205">
        <f t="shared" si="2596"/>
        <v>0.15</v>
      </c>
      <c r="X655" s="245"/>
      <c r="Y655" s="248"/>
      <c r="Z655" s="248"/>
      <c r="AA655" s="248"/>
      <c r="AB655" s="251"/>
      <c r="AC655" s="784"/>
      <c r="AD655" s="807"/>
      <c r="AE655" s="255" t="str">
        <f t="shared" si="2523"/>
        <v>EQUILIBRADA</v>
      </c>
      <c r="AF655" s="264" t="str">
        <f>+IF(Q656&gt;Q655,"SUPERADA",IF(Q656=Q655,"EQUILIBRADA",IF(Q656&lt;Q655,"PARA MEJORAR")))</f>
        <v>PARA MEJORAR</v>
      </c>
      <c r="AG655" s="264"/>
      <c r="AH655" s="264"/>
      <c r="AI655" s="816"/>
      <c r="AJ655" s="10"/>
      <c r="AK655" s="59"/>
      <c r="AL655" s="59"/>
      <c r="AM655" s="59"/>
      <c r="AN655" s="59"/>
      <c r="AO655" s="11"/>
      <c r="AP655" s="55"/>
    </row>
    <row r="656" spans="1:42" ht="40" customHeight="1" thickBot="1" x14ac:dyDescent="0.25">
      <c r="A656" s="635"/>
      <c r="B656" s="223"/>
      <c r="C656" s="487"/>
      <c r="D656" s="489"/>
      <c r="E656" s="491"/>
      <c r="F656" s="493"/>
      <c r="G656" s="463"/>
      <c r="H656" s="465"/>
      <c r="I656" s="508"/>
      <c r="J656" s="508"/>
      <c r="K656" s="366"/>
      <c r="L656" s="369"/>
      <c r="M656" s="371"/>
      <c r="N656" s="51" t="s">
        <v>49</v>
      </c>
      <c r="O656" s="76">
        <v>0</v>
      </c>
      <c r="P656" s="76">
        <v>0</v>
      </c>
      <c r="Q656" s="76">
        <v>0</v>
      </c>
      <c r="R656" s="158">
        <v>0</v>
      </c>
      <c r="S656" s="189">
        <f t="shared" ref="S656" si="2670">SUM(O656:O656)*M655</f>
        <v>0</v>
      </c>
      <c r="T656" s="190">
        <f t="shared" ref="T656" si="2671">SUM(P656:P656)*M655</f>
        <v>0</v>
      </c>
      <c r="U656" s="190">
        <f t="shared" ref="U656" si="2672">SUM(Q656:Q656)*M655</f>
        <v>0</v>
      </c>
      <c r="V656" s="200">
        <f t="shared" ref="V656" si="2673">SUM(R656:R656)*M655</f>
        <v>0</v>
      </c>
      <c r="W656" s="204">
        <f t="shared" si="2596"/>
        <v>0</v>
      </c>
      <c r="X656" s="245"/>
      <c r="Y656" s="248"/>
      <c r="Z656" s="248"/>
      <c r="AA656" s="248"/>
      <c r="AB656" s="251"/>
      <c r="AC656" s="784"/>
      <c r="AD656" s="807"/>
      <c r="AE656" s="256"/>
      <c r="AF656" s="264"/>
      <c r="AG656" s="264"/>
      <c r="AH656" s="264"/>
      <c r="AI656" s="816"/>
      <c r="AJ656" s="10"/>
      <c r="AK656" s="59"/>
      <c r="AL656" s="59"/>
      <c r="AM656" s="59"/>
      <c r="AN656" s="59"/>
      <c r="AO656" s="11"/>
      <c r="AP656" s="55"/>
    </row>
    <row r="657" spans="1:42" ht="40" customHeight="1" x14ac:dyDescent="0.2">
      <c r="A657" s="635"/>
      <c r="B657" s="223"/>
      <c r="C657" s="487"/>
      <c r="D657" s="489"/>
      <c r="E657" s="491"/>
      <c r="F657" s="493"/>
      <c r="G657" s="463"/>
      <c r="H657" s="465"/>
      <c r="I657" s="508"/>
      <c r="J657" s="508"/>
      <c r="K657" s="366"/>
      <c r="L657" s="369" t="s">
        <v>729</v>
      </c>
      <c r="M657" s="371">
        <v>0.35</v>
      </c>
      <c r="N657" s="53" t="s">
        <v>43</v>
      </c>
      <c r="O657" s="116">
        <v>0.25</v>
      </c>
      <c r="P657" s="111">
        <v>0.5</v>
      </c>
      <c r="Q657" s="111">
        <v>0.75</v>
      </c>
      <c r="R657" s="162">
        <v>1</v>
      </c>
      <c r="S657" s="192">
        <f t="shared" ref="S657" si="2674">SUM(O657:O657)*M657</f>
        <v>8.7499999999999994E-2</v>
      </c>
      <c r="T657" s="193">
        <f t="shared" ref="T657" si="2675">SUM(P657:P657)*M657</f>
        <v>0.17499999999999999</v>
      </c>
      <c r="U657" s="193">
        <f t="shared" ref="U657" si="2676">SUM(Q657:Q657)*M657</f>
        <v>0.26249999999999996</v>
      </c>
      <c r="V657" s="201">
        <f t="shared" ref="V657" si="2677">SUM(R657:R657)*M657</f>
        <v>0.35</v>
      </c>
      <c r="W657" s="205">
        <f t="shared" si="2596"/>
        <v>0.35</v>
      </c>
      <c r="X657" s="245"/>
      <c r="Y657" s="248"/>
      <c r="Z657" s="248"/>
      <c r="AA657" s="248"/>
      <c r="AB657" s="251"/>
      <c r="AC657" s="784"/>
      <c r="AD657" s="807"/>
      <c r="AE657" s="255" t="str">
        <f t="shared" si="2523"/>
        <v>PARA MEJORAR</v>
      </c>
      <c r="AF657" s="264" t="str">
        <f>+IF(Q658&gt;Q657,"SUPERADA",IF(Q658=Q657,"EQUILIBRADA",IF(Q658&lt;Q657,"PARA MEJORAR")))</f>
        <v>PARA MEJORAR</v>
      </c>
      <c r="AG657" s="264"/>
      <c r="AH657" s="264"/>
      <c r="AI657" s="816"/>
      <c r="AJ657" s="10"/>
      <c r="AK657" s="59"/>
      <c r="AL657" s="59"/>
      <c r="AM657" s="59"/>
      <c r="AN657" s="59"/>
      <c r="AO657" s="11"/>
      <c r="AP657" s="55"/>
    </row>
    <row r="658" spans="1:42" ht="40" customHeight="1" thickBot="1" x14ac:dyDescent="0.25">
      <c r="A658" s="635"/>
      <c r="B658" s="223"/>
      <c r="C658" s="487"/>
      <c r="D658" s="489"/>
      <c r="E658" s="491"/>
      <c r="F658" s="493"/>
      <c r="G658" s="463"/>
      <c r="H658" s="465"/>
      <c r="I658" s="508"/>
      <c r="J658" s="508"/>
      <c r="K658" s="366"/>
      <c r="L658" s="369"/>
      <c r="M658" s="371"/>
      <c r="N658" s="51" t="s">
        <v>49</v>
      </c>
      <c r="O658" s="76">
        <v>0</v>
      </c>
      <c r="P658" s="76">
        <v>0</v>
      </c>
      <c r="Q658" s="76">
        <v>0</v>
      </c>
      <c r="R658" s="158">
        <v>0</v>
      </c>
      <c r="S658" s="189">
        <f t="shared" ref="S658" si="2678">SUM(O658:O658)*M657</f>
        <v>0</v>
      </c>
      <c r="T658" s="190">
        <f t="shared" ref="T658" si="2679">SUM(P658:P658)*M657</f>
        <v>0</v>
      </c>
      <c r="U658" s="190">
        <f t="shared" ref="U658" si="2680">SUM(Q658:Q658)*M657</f>
        <v>0</v>
      </c>
      <c r="V658" s="200">
        <f t="shared" ref="V658" si="2681">SUM(R658:R658)*M657</f>
        <v>0</v>
      </c>
      <c r="W658" s="204">
        <f t="shared" si="2596"/>
        <v>0</v>
      </c>
      <c r="X658" s="245"/>
      <c r="Y658" s="248"/>
      <c r="Z658" s="248"/>
      <c r="AA658" s="248"/>
      <c r="AB658" s="251"/>
      <c r="AC658" s="784"/>
      <c r="AD658" s="807"/>
      <c r="AE658" s="256"/>
      <c r="AF658" s="264"/>
      <c r="AG658" s="264"/>
      <c r="AH658" s="264"/>
      <c r="AI658" s="816"/>
      <c r="AJ658" s="10"/>
      <c r="AK658" s="59"/>
      <c r="AL658" s="59"/>
      <c r="AM658" s="59"/>
      <c r="AN658" s="59"/>
      <c r="AO658" s="11"/>
      <c r="AP658" s="55"/>
    </row>
    <row r="659" spans="1:42" ht="40" customHeight="1" x14ac:dyDescent="0.2">
      <c r="A659" s="635"/>
      <c r="B659" s="223"/>
      <c r="C659" s="487"/>
      <c r="D659" s="489"/>
      <c r="E659" s="491"/>
      <c r="F659" s="493"/>
      <c r="G659" s="463"/>
      <c r="H659" s="465"/>
      <c r="I659" s="508"/>
      <c r="J659" s="508"/>
      <c r="K659" s="366"/>
      <c r="L659" s="369" t="s">
        <v>730</v>
      </c>
      <c r="M659" s="371">
        <v>0.35</v>
      </c>
      <c r="N659" s="53" t="s">
        <v>43</v>
      </c>
      <c r="O659" s="116">
        <v>0.25</v>
      </c>
      <c r="P659" s="111">
        <v>0.5</v>
      </c>
      <c r="Q659" s="111">
        <v>0.75</v>
      </c>
      <c r="R659" s="162">
        <v>1</v>
      </c>
      <c r="S659" s="192">
        <f t="shared" ref="S659" si="2682">SUM(O659:O659)*M659</f>
        <v>8.7499999999999994E-2</v>
      </c>
      <c r="T659" s="193">
        <f t="shared" ref="T659" si="2683">SUM(P659:P659)*M659</f>
        <v>0.17499999999999999</v>
      </c>
      <c r="U659" s="193">
        <f t="shared" ref="U659" si="2684">SUM(Q659:Q659)*M659</f>
        <v>0.26249999999999996</v>
      </c>
      <c r="V659" s="201">
        <f t="shared" ref="V659" si="2685">SUM(R659:R659)*M659</f>
        <v>0.35</v>
      </c>
      <c r="W659" s="205">
        <f t="shared" si="2596"/>
        <v>0.35</v>
      </c>
      <c r="X659" s="245"/>
      <c r="Y659" s="248"/>
      <c r="Z659" s="248"/>
      <c r="AA659" s="248"/>
      <c r="AB659" s="251"/>
      <c r="AC659" s="784"/>
      <c r="AD659" s="807"/>
      <c r="AE659" s="255" t="str">
        <f t="shared" si="2523"/>
        <v>PARA MEJORAR</v>
      </c>
      <c r="AF659" s="264" t="str">
        <f>+IF(Q660&gt;Q659,"SUPERADA",IF(Q660=Q659,"EQUILIBRADA",IF(Q660&lt;Q659,"PARA MEJORAR")))</f>
        <v>PARA MEJORAR</v>
      </c>
      <c r="AG659" s="264"/>
      <c r="AH659" s="264"/>
      <c r="AI659" s="816"/>
      <c r="AJ659" s="10"/>
      <c r="AK659" s="59"/>
      <c r="AL659" s="59"/>
      <c r="AM659" s="59"/>
      <c r="AN659" s="59"/>
      <c r="AO659" s="11"/>
      <c r="AP659" s="55"/>
    </row>
    <row r="660" spans="1:42" ht="40" customHeight="1" thickBot="1" x14ac:dyDescent="0.25">
      <c r="A660" s="635"/>
      <c r="B660" s="223"/>
      <c r="C660" s="496"/>
      <c r="D660" s="497"/>
      <c r="E660" s="498"/>
      <c r="F660" s="499"/>
      <c r="G660" s="464"/>
      <c r="H660" s="466"/>
      <c r="I660" s="509"/>
      <c r="J660" s="509"/>
      <c r="K660" s="367"/>
      <c r="L660" s="370"/>
      <c r="M660" s="372"/>
      <c r="N660" s="51" t="s">
        <v>49</v>
      </c>
      <c r="O660" s="78">
        <v>0</v>
      </c>
      <c r="P660" s="78">
        <v>0</v>
      </c>
      <c r="Q660" s="78">
        <v>0</v>
      </c>
      <c r="R660" s="159">
        <v>0</v>
      </c>
      <c r="S660" s="195">
        <f t="shared" ref="S660" si="2686">SUM(O660:O660)*M659</f>
        <v>0</v>
      </c>
      <c r="T660" s="196">
        <f t="shared" ref="T660" si="2687">SUM(P660:P660)*M659</f>
        <v>0</v>
      </c>
      <c r="U660" s="196">
        <f t="shared" ref="U660" si="2688">SUM(Q660:Q660)*M659</f>
        <v>0</v>
      </c>
      <c r="V660" s="202">
        <f t="shared" ref="V660" si="2689">SUM(R660:R660)*M659</f>
        <v>0</v>
      </c>
      <c r="W660" s="206">
        <f t="shared" si="2596"/>
        <v>0</v>
      </c>
      <c r="X660" s="246"/>
      <c r="Y660" s="249"/>
      <c r="Z660" s="249"/>
      <c r="AA660" s="249"/>
      <c r="AB660" s="252"/>
      <c r="AC660" s="784"/>
      <c r="AD660" s="807"/>
      <c r="AE660" s="256"/>
      <c r="AF660" s="265"/>
      <c r="AG660" s="265"/>
      <c r="AH660" s="264"/>
      <c r="AI660" s="816"/>
      <c r="AJ660" s="10"/>
      <c r="AK660" s="59"/>
      <c r="AL660" s="59"/>
      <c r="AM660" s="59"/>
      <c r="AN660" s="59"/>
      <c r="AO660" s="11"/>
      <c r="AP660" s="55"/>
    </row>
    <row r="661" spans="1:42" ht="40" customHeight="1" x14ac:dyDescent="0.2">
      <c r="A661" s="635"/>
      <c r="B661" s="223"/>
      <c r="C661" s="486">
        <v>40</v>
      </c>
      <c r="D661" s="642" t="s">
        <v>731</v>
      </c>
      <c r="E661" s="490">
        <v>47</v>
      </c>
      <c r="F661" s="492" t="s">
        <v>732</v>
      </c>
      <c r="G661" s="675" t="s">
        <v>733</v>
      </c>
      <c r="H661" s="470">
        <v>92</v>
      </c>
      <c r="I661" s="467" t="s">
        <v>734</v>
      </c>
      <c r="J661" s="467" t="s">
        <v>735</v>
      </c>
      <c r="K661" s="365" t="s">
        <v>736</v>
      </c>
      <c r="L661" s="793" t="s">
        <v>737</v>
      </c>
      <c r="M661" s="725">
        <v>0.47499999999999998</v>
      </c>
      <c r="N661" s="53" t="s">
        <v>43</v>
      </c>
      <c r="O661" s="116">
        <v>0.2</v>
      </c>
      <c r="P661" s="111">
        <v>0.4</v>
      </c>
      <c r="Q661" s="111">
        <v>0.7</v>
      </c>
      <c r="R661" s="162">
        <v>1</v>
      </c>
      <c r="S661" s="186">
        <f t="shared" ref="S661" si="2690">SUM(O661:O661)*M661</f>
        <v>9.5000000000000001E-2</v>
      </c>
      <c r="T661" s="187">
        <f t="shared" ref="T661" si="2691">SUM(P661:P661)*M661</f>
        <v>0.19</v>
      </c>
      <c r="U661" s="187">
        <f t="shared" ref="U661" si="2692">SUM(Q661:Q661)*M661</f>
        <v>0.33249999999999996</v>
      </c>
      <c r="V661" s="199">
        <f t="shared" ref="V661" si="2693">SUM(R661:R661)*M661</f>
        <v>0.47499999999999998</v>
      </c>
      <c r="W661" s="203">
        <f t="shared" si="2596"/>
        <v>0.47499999999999998</v>
      </c>
      <c r="X661" s="244">
        <f>S658+S660+S662+S664</f>
        <v>0</v>
      </c>
      <c r="Y661" s="247">
        <f>T658+T660+T662+T664</f>
        <v>0</v>
      </c>
      <c r="Z661" s="247">
        <f>U658+U660+U662+U664</f>
        <v>0</v>
      </c>
      <c r="AA661" s="247">
        <f>V658+V660+V662+V664</f>
        <v>0</v>
      </c>
      <c r="AB661" s="250">
        <f>W658+W660+W662+W664</f>
        <v>0</v>
      </c>
      <c r="AC661" s="784"/>
      <c r="AD661" s="807"/>
      <c r="AE661" s="255" t="str">
        <f t="shared" si="2523"/>
        <v>PARA MEJORAR</v>
      </c>
      <c r="AF661" s="263" t="str">
        <f>IF(COUNTIF(AE661:AE672,"PARA MEJORAR")&gt;=1,"PARA MEJORAR","BIEN")</f>
        <v>PARA MEJORAR</v>
      </c>
      <c r="AG661" s="263" t="str">
        <f>IF(COUNTIF(AF661:AF672,"PARA MEJORAR")&gt;=1,"PARA MEJORAR","BIEN")</f>
        <v>PARA MEJORAR</v>
      </c>
      <c r="AH661" s="264"/>
      <c r="AI661" s="816"/>
      <c r="AJ661" s="12"/>
      <c r="AK661" s="13"/>
      <c r="AL661" s="13"/>
      <c r="AM661" s="13"/>
      <c r="AN661" s="13"/>
      <c r="AO661" s="14"/>
      <c r="AP661" s="55"/>
    </row>
    <row r="662" spans="1:42" ht="40" customHeight="1" thickBot="1" x14ac:dyDescent="0.25">
      <c r="A662" s="635"/>
      <c r="B662" s="223"/>
      <c r="C662" s="487"/>
      <c r="D662" s="643"/>
      <c r="E662" s="491"/>
      <c r="F662" s="493"/>
      <c r="G662" s="676"/>
      <c r="H662" s="465"/>
      <c r="I662" s="468"/>
      <c r="J662" s="468"/>
      <c r="K662" s="366"/>
      <c r="L662" s="395"/>
      <c r="M662" s="337"/>
      <c r="N662" s="51" t="s">
        <v>49</v>
      </c>
      <c r="O662" s="76">
        <v>0</v>
      </c>
      <c r="P662" s="76">
        <v>0</v>
      </c>
      <c r="Q662" s="76">
        <v>0</v>
      </c>
      <c r="R662" s="158">
        <v>0</v>
      </c>
      <c r="S662" s="189">
        <f t="shared" ref="S662" si="2694">SUM(O662:O662)*M661</f>
        <v>0</v>
      </c>
      <c r="T662" s="190">
        <f t="shared" ref="T662" si="2695">SUM(P662:P662)*M661</f>
        <v>0</v>
      </c>
      <c r="U662" s="190">
        <f t="shared" ref="U662" si="2696">SUM(Q662:Q662)*M661</f>
        <v>0</v>
      </c>
      <c r="V662" s="200">
        <f t="shared" ref="V662" si="2697">SUM(R662:R662)*M661</f>
        <v>0</v>
      </c>
      <c r="W662" s="204">
        <f t="shared" si="2596"/>
        <v>0</v>
      </c>
      <c r="X662" s="245"/>
      <c r="Y662" s="248"/>
      <c r="Z662" s="248"/>
      <c r="AA662" s="248"/>
      <c r="AB662" s="251"/>
      <c r="AC662" s="784"/>
      <c r="AD662" s="807"/>
      <c r="AE662" s="256"/>
      <c r="AF662" s="264"/>
      <c r="AG662" s="264"/>
      <c r="AH662" s="264"/>
      <c r="AI662" s="816"/>
      <c r="AJ662" s="10"/>
      <c r="AK662" s="59"/>
      <c r="AL662" s="59"/>
      <c r="AM662" s="59"/>
      <c r="AN662" s="59"/>
      <c r="AO662" s="11"/>
      <c r="AP662" s="55"/>
    </row>
    <row r="663" spans="1:42" ht="40" customHeight="1" x14ac:dyDescent="0.2">
      <c r="A663" s="635"/>
      <c r="B663" s="223"/>
      <c r="C663" s="487"/>
      <c r="D663" s="643"/>
      <c r="E663" s="491"/>
      <c r="F663" s="493"/>
      <c r="G663" s="676"/>
      <c r="H663" s="465"/>
      <c r="I663" s="468"/>
      <c r="J663" s="468"/>
      <c r="K663" s="366"/>
      <c r="L663" s="369" t="s">
        <v>738</v>
      </c>
      <c r="M663" s="336">
        <v>0.125</v>
      </c>
      <c r="N663" s="53" t="s">
        <v>43</v>
      </c>
      <c r="O663" s="116">
        <v>0.05</v>
      </c>
      <c r="P663" s="111">
        <v>0.4</v>
      </c>
      <c r="Q663" s="111">
        <v>0.7</v>
      </c>
      <c r="R663" s="162">
        <v>1</v>
      </c>
      <c r="S663" s="192">
        <f t="shared" ref="S663" si="2698">SUM(O663:O663)*M663</f>
        <v>6.2500000000000003E-3</v>
      </c>
      <c r="T663" s="193">
        <f t="shared" ref="T663" si="2699">SUM(P663:P663)*M663</f>
        <v>0.05</v>
      </c>
      <c r="U663" s="193">
        <f t="shared" ref="U663" si="2700">SUM(Q663:Q663)*M663</f>
        <v>8.7499999999999994E-2</v>
      </c>
      <c r="V663" s="201">
        <f t="shared" ref="V663" si="2701">SUM(R663:R663)*M663</f>
        <v>0.125</v>
      </c>
      <c r="W663" s="205">
        <f t="shared" si="2596"/>
        <v>0.125</v>
      </c>
      <c r="X663" s="245"/>
      <c r="Y663" s="248"/>
      <c r="Z663" s="248"/>
      <c r="AA663" s="248"/>
      <c r="AB663" s="251"/>
      <c r="AC663" s="784"/>
      <c r="AD663" s="807"/>
      <c r="AE663" s="255" t="str">
        <f t="shared" si="2523"/>
        <v>PARA MEJORAR</v>
      </c>
      <c r="AF663" s="264"/>
      <c r="AG663" s="264"/>
      <c r="AH663" s="264"/>
      <c r="AI663" s="816"/>
      <c r="AJ663" s="10"/>
      <c r="AK663" s="59"/>
      <c r="AL663" s="59"/>
      <c r="AM663" s="59"/>
      <c r="AN663" s="59"/>
      <c r="AO663" s="11"/>
      <c r="AP663" s="55"/>
    </row>
    <row r="664" spans="1:42" ht="40" customHeight="1" thickBot="1" x14ac:dyDescent="0.25">
      <c r="A664" s="635"/>
      <c r="B664" s="223"/>
      <c r="C664" s="487"/>
      <c r="D664" s="643"/>
      <c r="E664" s="491"/>
      <c r="F664" s="493"/>
      <c r="G664" s="676"/>
      <c r="H664" s="465"/>
      <c r="I664" s="468"/>
      <c r="J664" s="468"/>
      <c r="K664" s="366"/>
      <c r="L664" s="369"/>
      <c r="M664" s="337"/>
      <c r="N664" s="51" t="s">
        <v>49</v>
      </c>
      <c r="O664" s="76">
        <v>0</v>
      </c>
      <c r="P664" s="76">
        <v>0</v>
      </c>
      <c r="Q664" s="76">
        <v>0</v>
      </c>
      <c r="R664" s="158">
        <v>0</v>
      </c>
      <c r="S664" s="189">
        <f t="shared" ref="S664" si="2702">SUM(O664:O664)*M663</f>
        <v>0</v>
      </c>
      <c r="T664" s="190">
        <f t="shared" ref="T664" si="2703">SUM(P664:P664)*M663</f>
        <v>0</v>
      </c>
      <c r="U664" s="190">
        <f t="shared" ref="U664" si="2704">SUM(Q664:Q664)*M663</f>
        <v>0</v>
      </c>
      <c r="V664" s="200">
        <f t="shared" ref="V664" si="2705">SUM(R664:R664)*M663</f>
        <v>0</v>
      </c>
      <c r="W664" s="204">
        <f t="shared" si="2596"/>
        <v>0</v>
      </c>
      <c r="X664" s="245"/>
      <c r="Y664" s="248"/>
      <c r="Z664" s="248"/>
      <c r="AA664" s="248"/>
      <c r="AB664" s="251"/>
      <c r="AC664" s="784"/>
      <c r="AD664" s="807"/>
      <c r="AE664" s="256"/>
      <c r="AF664" s="264"/>
      <c r="AG664" s="264"/>
      <c r="AH664" s="264"/>
      <c r="AI664" s="816"/>
      <c r="AJ664" s="10"/>
      <c r="AK664" s="59"/>
      <c r="AL664" s="59"/>
      <c r="AM664" s="59"/>
      <c r="AN664" s="59"/>
      <c r="AO664" s="11"/>
      <c r="AP664" s="55"/>
    </row>
    <row r="665" spans="1:42" ht="40" customHeight="1" x14ac:dyDescent="0.2">
      <c r="A665" s="635"/>
      <c r="B665" s="223"/>
      <c r="C665" s="487"/>
      <c r="D665" s="643"/>
      <c r="E665" s="491"/>
      <c r="F665" s="493"/>
      <c r="G665" s="676"/>
      <c r="H665" s="465"/>
      <c r="I665" s="468"/>
      <c r="J665" s="468"/>
      <c r="K665" s="366"/>
      <c r="L665" s="369" t="s">
        <v>739</v>
      </c>
      <c r="M665" s="336">
        <v>0.17499999999999999</v>
      </c>
      <c r="N665" s="53" t="s">
        <v>43</v>
      </c>
      <c r="O665" s="116">
        <v>0</v>
      </c>
      <c r="P665" s="111">
        <v>0.2</v>
      </c>
      <c r="Q665" s="111">
        <v>0.4</v>
      </c>
      <c r="R665" s="162">
        <v>1</v>
      </c>
      <c r="S665" s="192">
        <f t="shared" ref="S665" si="2706">SUM(O665:O665)*M665</f>
        <v>0</v>
      </c>
      <c r="T665" s="193">
        <f t="shared" ref="T665" si="2707">SUM(P665:P665)*M665</f>
        <v>3.4999999999999996E-2</v>
      </c>
      <c r="U665" s="193">
        <f t="shared" ref="U665" si="2708">SUM(Q665:Q665)*M665</f>
        <v>6.9999999999999993E-2</v>
      </c>
      <c r="V665" s="201">
        <f t="shared" ref="V665" si="2709">SUM(R665:R665)*M665</f>
        <v>0.17499999999999999</v>
      </c>
      <c r="W665" s="205">
        <f t="shared" si="2596"/>
        <v>0.17499999999999999</v>
      </c>
      <c r="X665" s="245"/>
      <c r="Y665" s="248"/>
      <c r="Z665" s="248"/>
      <c r="AA665" s="248"/>
      <c r="AB665" s="251"/>
      <c r="AC665" s="784"/>
      <c r="AD665" s="807"/>
      <c r="AE665" s="255" t="str">
        <f t="shared" si="2523"/>
        <v>EQUILIBRADA</v>
      </c>
      <c r="AF665" s="264"/>
      <c r="AG665" s="264"/>
      <c r="AH665" s="264"/>
      <c r="AI665" s="816"/>
      <c r="AJ665" s="5"/>
      <c r="AK665" s="6"/>
      <c r="AL665" s="6"/>
      <c r="AM665" s="6"/>
      <c r="AN665" s="6"/>
      <c r="AO665" s="7"/>
      <c r="AP665" s="55"/>
    </row>
    <row r="666" spans="1:42" ht="40" customHeight="1" thickBot="1" x14ac:dyDescent="0.25">
      <c r="A666" s="635"/>
      <c r="B666" s="223"/>
      <c r="C666" s="487"/>
      <c r="D666" s="643"/>
      <c r="E666" s="491"/>
      <c r="F666" s="493"/>
      <c r="G666" s="676"/>
      <c r="H666" s="465"/>
      <c r="I666" s="468"/>
      <c r="J666" s="468"/>
      <c r="K666" s="366"/>
      <c r="L666" s="369"/>
      <c r="M666" s="337"/>
      <c r="N666" s="51" t="s">
        <v>49</v>
      </c>
      <c r="O666" s="76">
        <v>0</v>
      </c>
      <c r="P666" s="76">
        <v>0</v>
      </c>
      <c r="Q666" s="76">
        <v>0</v>
      </c>
      <c r="R666" s="158">
        <v>0</v>
      </c>
      <c r="S666" s="189">
        <f t="shared" ref="S666" si="2710">SUM(O666:O666)*M665</f>
        <v>0</v>
      </c>
      <c r="T666" s="190">
        <f t="shared" ref="T666" si="2711">SUM(P666:P666)*M665</f>
        <v>0</v>
      </c>
      <c r="U666" s="190">
        <f t="shared" ref="U666" si="2712">SUM(Q666:Q666)*M665</f>
        <v>0</v>
      </c>
      <c r="V666" s="200">
        <f t="shared" ref="V666" si="2713">SUM(R666:R666)*M665</f>
        <v>0</v>
      </c>
      <c r="W666" s="204">
        <f t="shared" si="2596"/>
        <v>0</v>
      </c>
      <c r="X666" s="245"/>
      <c r="Y666" s="248"/>
      <c r="Z666" s="248"/>
      <c r="AA666" s="248"/>
      <c r="AB666" s="251"/>
      <c r="AC666" s="784"/>
      <c r="AD666" s="807"/>
      <c r="AE666" s="256"/>
      <c r="AF666" s="264"/>
      <c r="AG666" s="264"/>
      <c r="AH666" s="264"/>
      <c r="AI666" s="816"/>
      <c r="AJ666" s="10"/>
      <c r="AK666" s="59"/>
      <c r="AL666" s="59"/>
      <c r="AM666" s="59"/>
      <c r="AN666" s="59"/>
      <c r="AO666" s="11"/>
      <c r="AP666" s="55"/>
    </row>
    <row r="667" spans="1:42" ht="40" customHeight="1" x14ac:dyDescent="0.2">
      <c r="A667" s="635"/>
      <c r="B667" s="223"/>
      <c r="C667" s="487"/>
      <c r="D667" s="643"/>
      <c r="E667" s="491"/>
      <c r="F667" s="493"/>
      <c r="G667" s="676"/>
      <c r="H667" s="465"/>
      <c r="I667" s="468"/>
      <c r="J667" s="468"/>
      <c r="K667" s="366"/>
      <c r="L667" s="395" t="s">
        <v>740</v>
      </c>
      <c r="M667" s="336">
        <v>0.22500000000000001</v>
      </c>
      <c r="N667" s="53" t="s">
        <v>43</v>
      </c>
      <c r="O667" s="116">
        <v>0</v>
      </c>
      <c r="P667" s="111">
        <v>0</v>
      </c>
      <c r="Q667" s="111">
        <v>0.5</v>
      </c>
      <c r="R667" s="162">
        <v>1</v>
      </c>
      <c r="S667" s="192">
        <f t="shared" ref="S667" si="2714">SUM(O667:O667)*M667</f>
        <v>0</v>
      </c>
      <c r="T667" s="193">
        <f t="shared" ref="T667" si="2715">SUM(P667:P667)*M667</f>
        <v>0</v>
      </c>
      <c r="U667" s="193">
        <f t="shared" ref="U667" si="2716">SUM(Q667:Q667)*M667</f>
        <v>0.1125</v>
      </c>
      <c r="V667" s="201">
        <f t="shared" ref="V667" si="2717">SUM(R667:R667)*M667</f>
        <v>0.22500000000000001</v>
      </c>
      <c r="W667" s="205">
        <f t="shared" si="2596"/>
        <v>0.22500000000000001</v>
      </c>
      <c r="X667" s="245"/>
      <c r="Y667" s="248"/>
      <c r="Z667" s="248"/>
      <c r="AA667" s="248"/>
      <c r="AB667" s="251"/>
      <c r="AC667" s="784"/>
      <c r="AD667" s="807"/>
      <c r="AE667" s="255" t="str">
        <f t="shared" si="2523"/>
        <v>EQUILIBRADA</v>
      </c>
      <c r="AF667" s="264"/>
      <c r="AG667" s="264"/>
      <c r="AH667" s="264"/>
      <c r="AI667" s="816"/>
      <c r="AJ667" s="10"/>
      <c r="AK667" s="59"/>
      <c r="AL667" s="59"/>
      <c r="AM667" s="59"/>
      <c r="AN667" s="59"/>
      <c r="AO667" s="11"/>
      <c r="AP667" s="55"/>
    </row>
    <row r="668" spans="1:42" ht="40" customHeight="1" thickBot="1" x14ac:dyDescent="0.25">
      <c r="A668" s="635"/>
      <c r="B668" s="223"/>
      <c r="C668" s="487"/>
      <c r="D668" s="643"/>
      <c r="E668" s="491"/>
      <c r="F668" s="493"/>
      <c r="G668" s="677"/>
      <c r="H668" s="466"/>
      <c r="I668" s="469"/>
      <c r="J668" s="469"/>
      <c r="K668" s="367"/>
      <c r="L668" s="726"/>
      <c r="M668" s="337"/>
      <c r="N668" s="51" t="s">
        <v>49</v>
      </c>
      <c r="O668" s="76">
        <v>0</v>
      </c>
      <c r="P668" s="76">
        <v>0</v>
      </c>
      <c r="Q668" s="76">
        <v>0</v>
      </c>
      <c r="R668" s="158">
        <v>0</v>
      </c>
      <c r="S668" s="195">
        <f t="shared" ref="S668" si="2718">SUM(O668:O668)*M667</f>
        <v>0</v>
      </c>
      <c r="T668" s="196">
        <f t="shared" ref="T668" si="2719">SUM(P668:P668)*M667</f>
        <v>0</v>
      </c>
      <c r="U668" s="196">
        <f t="shared" ref="U668" si="2720">SUM(Q668:Q668)*M667</f>
        <v>0</v>
      </c>
      <c r="V668" s="202">
        <f t="shared" ref="V668" si="2721">SUM(R668:R668)*M667</f>
        <v>0</v>
      </c>
      <c r="W668" s="206">
        <f t="shared" si="2596"/>
        <v>0</v>
      </c>
      <c r="X668" s="246"/>
      <c r="Y668" s="249"/>
      <c r="Z668" s="249"/>
      <c r="AA668" s="249"/>
      <c r="AB668" s="252"/>
      <c r="AC668" s="784"/>
      <c r="AD668" s="807"/>
      <c r="AE668" s="256"/>
      <c r="AF668" s="264"/>
      <c r="AG668" s="264"/>
      <c r="AH668" s="264"/>
      <c r="AI668" s="816"/>
      <c r="AJ668" s="10"/>
      <c r="AK668" s="59"/>
      <c r="AL668" s="59"/>
      <c r="AM668" s="59"/>
      <c r="AN668" s="59"/>
      <c r="AO668" s="11"/>
      <c r="AP668" s="55"/>
    </row>
    <row r="669" spans="1:42" ht="40" customHeight="1" x14ac:dyDescent="0.2">
      <c r="A669" s="635"/>
      <c r="B669" s="223"/>
      <c r="C669" s="487"/>
      <c r="D669" s="643"/>
      <c r="E669" s="491"/>
      <c r="F669" s="493"/>
      <c r="G669" s="500" t="s">
        <v>741</v>
      </c>
      <c r="H669" s="470">
        <v>93</v>
      </c>
      <c r="I669" s="467" t="s">
        <v>742</v>
      </c>
      <c r="J669" s="467" t="s">
        <v>743</v>
      </c>
      <c r="K669" s="365">
        <v>0</v>
      </c>
      <c r="L669" s="368" t="s">
        <v>744</v>
      </c>
      <c r="M669" s="513">
        <v>0.5</v>
      </c>
      <c r="N669" s="53" t="s">
        <v>43</v>
      </c>
      <c r="O669" s="102">
        <v>0.1</v>
      </c>
      <c r="P669" s="102">
        <v>0.3</v>
      </c>
      <c r="Q669" s="102">
        <v>0.6</v>
      </c>
      <c r="R669" s="160">
        <v>1</v>
      </c>
      <c r="S669" s="186">
        <f t="shared" ref="S669" si="2722">SUM(O669:O669)*M669</f>
        <v>0.05</v>
      </c>
      <c r="T669" s="187">
        <f t="shared" ref="T669" si="2723">SUM(P669:P669)*M669</f>
        <v>0.15</v>
      </c>
      <c r="U669" s="187">
        <f t="shared" ref="U669" si="2724">SUM(Q669:Q669)*M669</f>
        <v>0.3</v>
      </c>
      <c r="V669" s="199">
        <f t="shared" ref="V669" si="2725">SUM(R669:R669)*M669</f>
        <v>0.5</v>
      </c>
      <c r="W669" s="203">
        <f t="shared" si="2596"/>
        <v>0.5</v>
      </c>
      <c r="X669" s="244">
        <f>+S666+S668</f>
        <v>0</v>
      </c>
      <c r="Y669" s="247">
        <f>+T666+T668</f>
        <v>0</v>
      </c>
      <c r="Z669" s="247">
        <f>+U666+U668</f>
        <v>0</v>
      </c>
      <c r="AA669" s="247">
        <f>+V666+V668</f>
        <v>0</v>
      </c>
      <c r="AB669" s="250">
        <f>+W666+W668</f>
        <v>0</v>
      </c>
      <c r="AC669" s="784"/>
      <c r="AD669" s="807"/>
      <c r="AE669" s="255" t="str">
        <f t="shared" si="2523"/>
        <v>PARA MEJORAR</v>
      </c>
      <c r="AF669" s="264"/>
      <c r="AG669" s="264"/>
      <c r="AH669" s="264"/>
      <c r="AI669" s="816"/>
      <c r="AJ669" s="10"/>
      <c r="AK669" s="59"/>
      <c r="AL669" s="59"/>
      <c r="AM669" s="59"/>
      <c r="AN669" s="59"/>
      <c r="AO669" s="11"/>
      <c r="AP669" s="55"/>
    </row>
    <row r="670" spans="1:42" ht="40" customHeight="1" thickBot="1" x14ac:dyDescent="0.25">
      <c r="A670" s="635"/>
      <c r="B670" s="223"/>
      <c r="C670" s="487"/>
      <c r="D670" s="643"/>
      <c r="E670" s="491"/>
      <c r="F670" s="493"/>
      <c r="G670" s="463"/>
      <c r="H670" s="465"/>
      <c r="I670" s="468"/>
      <c r="J670" s="468"/>
      <c r="K670" s="366"/>
      <c r="L670" s="369"/>
      <c r="M670" s="371"/>
      <c r="N670" s="51" t="s">
        <v>49</v>
      </c>
      <c r="O670" s="97">
        <v>0</v>
      </c>
      <c r="P670" s="98">
        <v>0</v>
      </c>
      <c r="Q670" s="98">
        <v>0</v>
      </c>
      <c r="R670" s="183">
        <v>0</v>
      </c>
      <c r="S670" s="189">
        <f t="shared" ref="S670" si="2726">SUM(O670:O670)*M669</f>
        <v>0</v>
      </c>
      <c r="T670" s="190">
        <f t="shared" ref="T670" si="2727">SUM(P670:P670)*M669</f>
        <v>0</v>
      </c>
      <c r="U670" s="190">
        <f t="shared" ref="U670" si="2728">SUM(Q670:Q670)*M669</f>
        <v>0</v>
      </c>
      <c r="V670" s="200">
        <f t="shared" ref="V670" si="2729">SUM(R670:R670)*M669</f>
        <v>0</v>
      </c>
      <c r="W670" s="204">
        <f t="shared" si="2596"/>
        <v>0</v>
      </c>
      <c r="X670" s="245"/>
      <c r="Y670" s="248"/>
      <c r="Z670" s="248"/>
      <c r="AA670" s="248"/>
      <c r="AB670" s="251"/>
      <c r="AC670" s="784"/>
      <c r="AD670" s="807"/>
      <c r="AE670" s="256"/>
      <c r="AF670" s="264"/>
      <c r="AG670" s="264"/>
      <c r="AH670" s="264"/>
      <c r="AI670" s="816"/>
      <c r="AJ670" s="10"/>
      <c r="AK670" s="59"/>
      <c r="AL670" s="59"/>
      <c r="AM670" s="59"/>
      <c r="AN670" s="59"/>
      <c r="AO670" s="11"/>
      <c r="AP670" s="55"/>
    </row>
    <row r="671" spans="1:42" ht="40" customHeight="1" x14ac:dyDescent="0.2">
      <c r="A671" s="635"/>
      <c r="B671" s="223"/>
      <c r="C671" s="487"/>
      <c r="D671" s="643"/>
      <c r="E671" s="491"/>
      <c r="F671" s="493"/>
      <c r="G671" s="463"/>
      <c r="H671" s="465"/>
      <c r="I671" s="468"/>
      <c r="J671" s="468"/>
      <c r="K671" s="366"/>
      <c r="L671" s="369" t="s">
        <v>745</v>
      </c>
      <c r="M671" s="371">
        <v>0.5</v>
      </c>
      <c r="N671" s="53" t="s">
        <v>43</v>
      </c>
      <c r="O671" s="106">
        <v>0.1</v>
      </c>
      <c r="P671" s="106">
        <v>0.3</v>
      </c>
      <c r="Q671" s="106">
        <v>0.6</v>
      </c>
      <c r="R671" s="157">
        <v>1</v>
      </c>
      <c r="S671" s="192">
        <f t="shared" ref="S671" si="2730">SUM(O671:O671)*M671</f>
        <v>0.05</v>
      </c>
      <c r="T671" s="193">
        <f t="shared" ref="T671" si="2731">SUM(P671:P671)*M671</f>
        <v>0.15</v>
      </c>
      <c r="U671" s="193">
        <f t="shared" ref="U671" si="2732">SUM(Q671:Q671)*M671</f>
        <v>0.3</v>
      </c>
      <c r="V671" s="201">
        <f t="shared" ref="V671" si="2733">SUM(R671:R671)*M671</f>
        <v>0.5</v>
      </c>
      <c r="W671" s="205">
        <f t="shared" si="2596"/>
        <v>0.5</v>
      </c>
      <c r="X671" s="245"/>
      <c r="Y671" s="248"/>
      <c r="Z671" s="248"/>
      <c r="AA671" s="248"/>
      <c r="AB671" s="251"/>
      <c r="AC671" s="784"/>
      <c r="AD671" s="807"/>
      <c r="AE671" s="255" t="str">
        <f t="shared" si="2523"/>
        <v>PARA MEJORAR</v>
      </c>
      <c r="AF671" s="264"/>
      <c r="AG671" s="264"/>
      <c r="AH671" s="264"/>
      <c r="AI671" s="816"/>
      <c r="AJ671" s="12"/>
      <c r="AK671" s="13"/>
      <c r="AL671" s="13"/>
      <c r="AM671" s="13"/>
      <c r="AN671" s="13"/>
      <c r="AO671" s="14"/>
      <c r="AP671" s="55"/>
    </row>
    <row r="672" spans="1:42" ht="40" customHeight="1" thickBot="1" x14ac:dyDescent="0.25">
      <c r="A672" s="635"/>
      <c r="B672" s="223"/>
      <c r="C672" s="496"/>
      <c r="D672" s="644"/>
      <c r="E672" s="498"/>
      <c r="F672" s="499"/>
      <c r="G672" s="463"/>
      <c r="H672" s="465"/>
      <c r="I672" s="468"/>
      <c r="J672" s="468"/>
      <c r="K672" s="366"/>
      <c r="L672" s="370"/>
      <c r="M672" s="372"/>
      <c r="N672" s="51" t="s">
        <v>49</v>
      </c>
      <c r="O672" s="93">
        <v>0</v>
      </c>
      <c r="P672" s="91">
        <v>0</v>
      </c>
      <c r="Q672" s="91">
        <v>0</v>
      </c>
      <c r="R672" s="169">
        <v>0</v>
      </c>
      <c r="S672" s="195">
        <f t="shared" ref="S672" si="2734">SUM(O672:O672)*M671</f>
        <v>0</v>
      </c>
      <c r="T672" s="196">
        <f t="shared" ref="T672" si="2735">SUM(P672:P672)*M671</f>
        <v>0</v>
      </c>
      <c r="U672" s="196">
        <f t="shared" ref="U672" si="2736">SUM(Q672:Q672)*M671</f>
        <v>0</v>
      </c>
      <c r="V672" s="202">
        <f t="shared" ref="V672" si="2737">SUM(R672:R672)*M671</f>
        <v>0</v>
      </c>
      <c r="W672" s="206">
        <f t="shared" si="2596"/>
        <v>0</v>
      </c>
      <c r="X672" s="245"/>
      <c r="Y672" s="248"/>
      <c r="Z672" s="248"/>
      <c r="AA672" s="248"/>
      <c r="AB672" s="251"/>
      <c r="AC672" s="784"/>
      <c r="AD672" s="807"/>
      <c r="AE672" s="256"/>
      <c r="AF672" s="265"/>
      <c r="AG672" s="265"/>
      <c r="AH672" s="264"/>
      <c r="AI672" s="816"/>
      <c r="AJ672" s="10"/>
      <c r="AK672" s="59"/>
      <c r="AL672" s="59"/>
      <c r="AM672" s="59"/>
      <c r="AN672" s="59"/>
      <c r="AO672" s="11"/>
      <c r="AP672" s="55"/>
    </row>
    <row r="673" spans="1:42" ht="40" customHeight="1" x14ac:dyDescent="0.2">
      <c r="A673" s="635"/>
      <c r="B673" s="223"/>
      <c r="C673" s="486">
        <v>41</v>
      </c>
      <c r="D673" s="488" t="s">
        <v>746</v>
      </c>
      <c r="E673" s="490">
        <v>48</v>
      </c>
      <c r="F673" s="492" t="s">
        <v>747</v>
      </c>
      <c r="G673" s="694" t="s">
        <v>748</v>
      </c>
      <c r="H673" s="697">
        <v>94</v>
      </c>
      <c r="I673" s="706" t="s">
        <v>749</v>
      </c>
      <c r="J673" s="706" t="s">
        <v>750</v>
      </c>
      <c r="K673" s="709">
        <v>0</v>
      </c>
      <c r="L673" s="814" t="s">
        <v>751</v>
      </c>
      <c r="M673" s="513">
        <v>0.1</v>
      </c>
      <c r="N673" s="53" t="s">
        <v>43</v>
      </c>
      <c r="O673" s="135">
        <v>0.1</v>
      </c>
      <c r="P673" s="136">
        <v>0.2</v>
      </c>
      <c r="Q673" s="136">
        <v>0.7</v>
      </c>
      <c r="R673" s="184">
        <v>1</v>
      </c>
      <c r="S673" s="186">
        <f t="shared" ref="S673" si="2738">SUM(O673:O673)*M673</f>
        <v>1.0000000000000002E-2</v>
      </c>
      <c r="T673" s="187">
        <f t="shared" ref="T673" si="2739">SUM(P673:P673)*M673</f>
        <v>2.0000000000000004E-2</v>
      </c>
      <c r="U673" s="187">
        <f t="shared" ref="U673" si="2740">SUM(Q673:Q673)*M673</f>
        <v>6.9999999999999993E-2</v>
      </c>
      <c r="V673" s="199">
        <f t="shared" ref="V673" si="2741">SUM(R673:R673)*M673</f>
        <v>0.1</v>
      </c>
      <c r="W673" s="203">
        <f t="shared" si="2596"/>
        <v>0.1</v>
      </c>
      <c r="X673" s="244">
        <f>+S670+S682+S684+S672+S674+S676+S678+S680</f>
        <v>0</v>
      </c>
      <c r="Y673" s="247">
        <f>+T670+T682+T684+T672+T674+T676+T678+T680</f>
        <v>0</v>
      </c>
      <c r="Z673" s="247">
        <f>+U670+U682+U684+U672+U674+U676+U678+U680</f>
        <v>0</v>
      </c>
      <c r="AA673" s="247">
        <f>+V670+V682+V684+V672+V674+V676+V678+V680</f>
        <v>0</v>
      </c>
      <c r="AB673" s="250">
        <f>+W670+W682+W684+W672+W674+W676+W678+W680</f>
        <v>0</v>
      </c>
      <c r="AC673" s="784"/>
      <c r="AD673" s="222" t="s">
        <v>752</v>
      </c>
      <c r="AE673" s="255" t="str">
        <f t="shared" si="2523"/>
        <v>PARA MEJORAR</v>
      </c>
      <c r="AF673" s="263" t="str">
        <f>IF(COUNTIF(AE673:AE688,"PARA MEJORAR")&gt;=1,"PARA MEJORAR","BIEN")</f>
        <v>PARA MEJORAR</v>
      </c>
      <c r="AG673" s="263" t="str">
        <f>IF(COUNTIF(AF673:AF688,"PARA MEJORAR")&gt;=1,"PARA MEJORAR","BIEN")</f>
        <v>PARA MEJORAR</v>
      </c>
      <c r="AH673" s="264"/>
      <c r="AI673" s="816"/>
      <c r="AJ673" s="10"/>
      <c r="AK673" s="59"/>
      <c r="AL673" s="59"/>
      <c r="AM673" s="59"/>
      <c r="AN673" s="59"/>
      <c r="AO673" s="11"/>
      <c r="AP673" s="55"/>
    </row>
    <row r="674" spans="1:42" ht="40" customHeight="1" thickBot="1" x14ac:dyDescent="0.25">
      <c r="A674" s="635"/>
      <c r="B674" s="223"/>
      <c r="C674" s="487"/>
      <c r="D674" s="489"/>
      <c r="E674" s="491"/>
      <c r="F674" s="493"/>
      <c r="G674" s="695"/>
      <c r="H674" s="698"/>
      <c r="I674" s="707"/>
      <c r="J674" s="707"/>
      <c r="K674" s="710"/>
      <c r="L674" s="804"/>
      <c r="M674" s="371"/>
      <c r="N674" s="51" t="s">
        <v>49</v>
      </c>
      <c r="O674" s="99">
        <v>0</v>
      </c>
      <c r="P674" s="100">
        <v>0</v>
      </c>
      <c r="Q674" s="100">
        <v>0</v>
      </c>
      <c r="R674" s="185">
        <v>0</v>
      </c>
      <c r="S674" s="189">
        <f t="shared" ref="S674" si="2742">SUM(O674:O674)*M673</f>
        <v>0</v>
      </c>
      <c r="T674" s="190">
        <f t="shared" ref="T674" si="2743">SUM(P674:P674)*M673</f>
        <v>0</v>
      </c>
      <c r="U674" s="190">
        <f t="shared" ref="U674" si="2744">SUM(Q674:Q674)*M673</f>
        <v>0</v>
      </c>
      <c r="V674" s="200">
        <f t="shared" ref="V674" si="2745">SUM(R674:R674)*M673</f>
        <v>0</v>
      </c>
      <c r="W674" s="204">
        <f t="shared" si="2596"/>
        <v>0</v>
      </c>
      <c r="X674" s="245"/>
      <c r="Y674" s="248"/>
      <c r="Z674" s="248"/>
      <c r="AA674" s="248"/>
      <c r="AB674" s="251"/>
      <c r="AC674" s="784"/>
      <c r="AD674" s="223"/>
      <c r="AE674" s="256"/>
      <c r="AF674" s="264"/>
      <c r="AG674" s="264"/>
      <c r="AH674" s="264"/>
      <c r="AI674" s="816"/>
      <c r="AJ674" s="10"/>
      <c r="AK674" s="59"/>
      <c r="AL674" s="59"/>
      <c r="AM674" s="59"/>
      <c r="AN674" s="59"/>
      <c r="AO674" s="11"/>
      <c r="AP674" s="55"/>
    </row>
    <row r="675" spans="1:42" ht="40" customHeight="1" x14ac:dyDescent="0.2">
      <c r="A675" s="635"/>
      <c r="B675" s="223"/>
      <c r="C675" s="487"/>
      <c r="D675" s="489"/>
      <c r="E675" s="491"/>
      <c r="F675" s="493"/>
      <c r="G675" s="695"/>
      <c r="H675" s="698"/>
      <c r="I675" s="707"/>
      <c r="J675" s="707"/>
      <c r="K675" s="710"/>
      <c r="L675" s="727" t="s">
        <v>753</v>
      </c>
      <c r="M675" s="513">
        <v>0.1</v>
      </c>
      <c r="N675" s="53" t="s">
        <v>43</v>
      </c>
      <c r="O675" s="135">
        <v>0.1</v>
      </c>
      <c r="P675" s="136">
        <v>0.2</v>
      </c>
      <c r="Q675" s="136">
        <v>0.7</v>
      </c>
      <c r="R675" s="184">
        <v>1</v>
      </c>
      <c r="S675" s="192">
        <f t="shared" ref="S675" si="2746">SUM(O675:O675)*M675</f>
        <v>1.0000000000000002E-2</v>
      </c>
      <c r="T675" s="193">
        <f t="shared" ref="T675" si="2747">SUM(P675:P675)*M675</f>
        <v>2.0000000000000004E-2</v>
      </c>
      <c r="U675" s="193">
        <f t="shared" ref="U675" si="2748">SUM(Q675:Q675)*M675</f>
        <v>6.9999999999999993E-2</v>
      </c>
      <c r="V675" s="201">
        <f t="shared" ref="V675" si="2749">SUM(R675:R675)*M675</f>
        <v>0.1</v>
      </c>
      <c r="W675" s="205">
        <f t="shared" si="2596"/>
        <v>0.1</v>
      </c>
      <c r="X675" s="245"/>
      <c r="Y675" s="248"/>
      <c r="Z675" s="248"/>
      <c r="AA675" s="248"/>
      <c r="AB675" s="251"/>
      <c r="AC675" s="784"/>
      <c r="AD675" s="223"/>
      <c r="AE675" s="255" t="str">
        <f t="shared" si="2523"/>
        <v>PARA MEJORAR</v>
      </c>
      <c r="AF675" s="264"/>
      <c r="AG675" s="264"/>
      <c r="AH675" s="264"/>
      <c r="AI675" s="816"/>
      <c r="AJ675" s="10"/>
      <c r="AK675" s="59"/>
      <c r="AL675" s="59"/>
      <c r="AM675" s="59"/>
      <c r="AN675" s="59"/>
      <c r="AO675" s="11"/>
      <c r="AP675" s="55"/>
    </row>
    <row r="676" spans="1:42" ht="40" customHeight="1" thickBot="1" x14ac:dyDescent="0.25">
      <c r="A676" s="635"/>
      <c r="B676" s="223"/>
      <c r="C676" s="487"/>
      <c r="D676" s="489"/>
      <c r="E676" s="491"/>
      <c r="F676" s="493"/>
      <c r="G676" s="695"/>
      <c r="H676" s="698"/>
      <c r="I676" s="707"/>
      <c r="J676" s="707"/>
      <c r="K676" s="710"/>
      <c r="L676" s="724"/>
      <c r="M676" s="371"/>
      <c r="N676" s="51" t="s">
        <v>49</v>
      </c>
      <c r="O676" s="99">
        <v>0</v>
      </c>
      <c r="P676" s="100">
        <v>0</v>
      </c>
      <c r="Q676" s="100">
        <v>0</v>
      </c>
      <c r="R676" s="185">
        <v>0</v>
      </c>
      <c r="S676" s="189">
        <f t="shared" ref="S676" si="2750">SUM(O676:O676)*M675</f>
        <v>0</v>
      </c>
      <c r="T676" s="190">
        <f t="shared" ref="T676" si="2751">SUM(P676:P676)*M675</f>
        <v>0</v>
      </c>
      <c r="U676" s="190">
        <f t="shared" ref="U676" si="2752">SUM(Q676:Q676)*M675</f>
        <v>0</v>
      </c>
      <c r="V676" s="200">
        <f t="shared" ref="V676" si="2753">SUM(R676:R676)*M675</f>
        <v>0</v>
      </c>
      <c r="W676" s="204">
        <f t="shared" si="2596"/>
        <v>0</v>
      </c>
      <c r="X676" s="245"/>
      <c r="Y676" s="248"/>
      <c r="Z676" s="248"/>
      <c r="AA676" s="248"/>
      <c r="AB676" s="251"/>
      <c r="AC676" s="784"/>
      <c r="AD676" s="223"/>
      <c r="AE676" s="256"/>
      <c r="AF676" s="264"/>
      <c r="AG676" s="264"/>
      <c r="AH676" s="264"/>
      <c r="AI676" s="816"/>
      <c r="AJ676" s="10"/>
      <c r="AK676" s="59"/>
      <c r="AL676" s="59"/>
      <c r="AM676" s="59"/>
      <c r="AN676" s="59"/>
      <c r="AO676" s="11"/>
      <c r="AP676" s="55"/>
    </row>
    <row r="677" spans="1:42" ht="40" customHeight="1" x14ac:dyDescent="0.2">
      <c r="A677" s="635"/>
      <c r="B677" s="223"/>
      <c r="C677" s="487"/>
      <c r="D677" s="489"/>
      <c r="E677" s="491"/>
      <c r="F677" s="493"/>
      <c r="G677" s="695"/>
      <c r="H677" s="698"/>
      <c r="I677" s="707"/>
      <c r="J677" s="707"/>
      <c r="K677" s="710"/>
      <c r="L677" s="727" t="s">
        <v>754</v>
      </c>
      <c r="M677" s="808">
        <v>0.05</v>
      </c>
      <c r="N677" s="53" t="s">
        <v>43</v>
      </c>
      <c r="O677" s="135">
        <v>0.1</v>
      </c>
      <c r="P677" s="136">
        <v>0.2</v>
      </c>
      <c r="Q677" s="136">
        <v>0.7</v>
      </c>
      <c r="R677" s="184">
        <v>1</v>
      </c>
      <c r="S677" s="192">
        <f t="shared" ref="S677" si="2754">SUM(O677:O677)*M677</f>
        <v>5.000000000000001E-3</v>
      </c>
      <c r="T677" s="193">
        <f t="shared" ref="T677" si="2755">SUM(P677:P677)*M677</f>
        <v>1.0000000000000002E-2</v>
      </c>
      <c r="U677" s="193">
        <f t="shared" ref="U677" si="2756">SUM(Q677:Q677)*M677</f>
        <v>3.4999999999999996E-2</v>
      </c>
      <c r="V677" s="201">
        <f t="shared" ref="V677" si="2757">SUM(R677:R677)*M677</f>
        <v>0.05</v>
      </c>
      <c r="W677" s="205">
        <f t="shared" si="2596"/>
        <v>0.05</v>
      </c>
      <c r="X677" s="245"/>
      <c r="Y677" s="248"/>
      <c r="Z677" s="248"/>
      <c r="AA677" s="248"/>
      <c r="AB677" s="251"/>
      <c r="AC677" s="784"/>
      <c r="AD677" s="223"/>
      <c r="AE677" s="255" t="str">
        <f t="shared" si="2523"/>
        <v>PARA MEJORAR</v>
      </c>
      <c r="AF677" s="264"/>
      <c r="AG677" s="264"/>
      <c r="AH677" s="264"/>
      <c r="AI677" s="816"/>
      <c r="AJ677" s="10"/>
      <c r="AK677" s="59"/>
      <c r="AL677" s="59"/>
      <c r="AM677" s="59"/>
      <c r="AN677" s="59"/>
      <c r="AO677" s="11"/>
      <c r="AP677" s="55"/>
    </row>
    <row r="678" spans="1:42" ht="40" customHeight="1" thickBot="1" x14ac:dyDescent="0.25">
      <c r="A678" s="635"/>
      <c r="B678" s="223"/>
      <c r="C678" s="487"/>
      <c r="D678" s="489"/>
      <c r="E678" s="491"/>
      <c r="F678" s="493"/>
      <c r="G678" s="695"/>
      <c r="H678" s="698"/>
      <c r="I678" s="707"/>
      <c r="J678" s="707"/>
      <c r="K678" s="710"/>
      <c r="L678" s="724"/>
      <c r="M678" s="809"/>
      <c r="N678" s="51" t="s">
        <v>49</v>
      </c>
      <c r="O678" s="99">
        <v>0</v>
      </c>
      <c r="P678" s="100">
        <v>0</v>
      </c>
      <c r="Q678" s="100">
        <v>0</v>
      </c>
      <c r="R678" s="185">
        <v>0</v>
      </c>
      <c r="S678" s="189">
        <f t="shared" ref="S678" si="2758">SUM(O678:O678)*M677</f>
        <v>0</v>
      </c>
      <c r="T678" s="190">
        <f t="shared" ref="T678" si="2759">SUM(P678:P678)*M677</f>
        <v>0</v>
      </c>
      <c r="U678" s="190">
        <f t="shared" ref="U678" si="2760">SUM(Q678:Q678)*M677</f>
        <v>0</v>
      </c>
      <c r="V678" s="200">
        <f t="shared" ref="V678" si="2761">SUM(R678:R678)*M677</f>
        <v>0</v>
      </c>
      <c r="W678" s="204">
        <f t="shared" si="2596"/>
        <v>0</v>
      </c>
      <c r="X678" s="245"/>
      <c r="Y678" s="248"/>
      <c r="Z678" s="248"/>
      <c r="AA678" s="248"/>
      <c r="AB678" s="251"/>
      <c r="AC678" s="784"/>
      <c r="AD678" s="223"/>
      <c r="AE678" s="256"/>
      <c r="AF678" s="264"/>
      <c r="AG678" s="264"/>
      <c r="AH678" s="264"/>
      <c r="AI678" s="816"/>
      <c r="AJ678" s="10"/>
      <c r="AK678" s="59"/>
      <c r="AL678" s="59"/>
      <c r="AM678" s="59"/>
      <c r="AN678" s="59"/>
      <c r="AO678" s="11"/>
      <c r="AP678" s="55"/>
    </row>
    <row r="679" spans="1:42" ht="40" customHeight="1" x14ac:dyDescent="0.2">
      <c r="A679" s="635"/>
      <c r="B679" s="223"/>
      <c r="C679" s="487"/>
      <c r="D679" s="489"/>
      <c r="E679" s="491"/>
      <c r="F679" s="493"/>
      <c r="G679" s="695"/>
      <c r="H679" s="698"/>
      <c r="I679" s="707"/>
      <c r="J679" s="707"/>
      <c r="K679" s="710"/>
      <c r="L679" s="727" t="s">
        <v>755</v>
      </c>
      <c r="M679" s="808">
        <v>0.05</v>
      </c>
      <c r="N679" s="53" t="s">
        <v>43</v>
      </c>
      <c r="O679" s="135">
        <v>0.1</v>
      </c>
      <c r="P679" s="136">
        <v>0.2</v>
      </c>
      <c r="Q679" s="136">
        <v>0.7</v>
      </c>
      <c r="R679" s="184">
        <v>1</v>
      </c>
      <c r="S679" s="192">
        <f t="shared" ref="S679" si="2762">SUM(O679:O679)*M679</f>
        <v>5.000000000000001E-3</v>
      </c>
      <c r="T679" s="193">
        <f t="shared" ref="T679" si="2763">SUM(P679:P679)*M679</f>
        <v>1.0000000000000002E-2</v>
      </c>
      <c r="U679" s="193">
        <f t="shared" ref="U679" si="2764">SUM(Q679:Q679)*M679</f>
        <v>3.4999999999999996E-2</v>
      </c>
      <c r="V679" s="201">
        <f t="shared" ref="V679" si="2765">SUM(R679:R679)*M679</f>
        <v>0.05</v>
      </c>
      <c r="W679" s="205">
        <f t="shared" si="2596"/>
        <v>0.05</v>
      </c>
      <c r="X679" s="245"/>
      <c r="Y679" s="248"/>
      <c r="Z679" s="248"/>
      <c r="AA679" s="248"/>
      <c r="AB679" s="251"/>
      <c r="AC679" s="784"/>
      <c r="AD679" s="223"/>
      <c r="AE679" s="255" t="str">
        <f t="shared" si="2523"/>
        <v>PARA MEJORAR</v>
      </c>
      <c r="AF679" s="264"/>
      <c r="AG679" s="264"/>
      <c r="AH679" s="264"/>
      <c r="AI679" s="816"/>
      <c r="AJ679" s="10"/>
      <c r="AK679" s="59"/>
      <c r="AL679" s="59"/>
      <c r="AM679" s="59"/>
      <c r="AN679" s="59"/>
      <c r="AO679" s="11"/>
      <c r="AP679" s="55"/>
    </row>
    <row r="680" spans="1:42" ht="40" customHeight="1" thickBot="1" x14ac:dyDescent="0.25">
      <c r="A680" s="635"/>
      <c r="B680" s="223"/>
      <c r="C680" s="487"/>
      <c r="D680" s="489"/>
      <c r="E680" s="491"/>
      <c r="F680" s="493"/>
      <c r="G680" s="695"/>
      <c r="H680" s="698"/>
      <c r="I680" s="707"/>
      <c r="J680" s="707"/>
      <c r="K680" s="710"/>
      <c r="L680" s="724"/>
      <c r="M680" s="809"/>
      <c r="N680" s="51" t="s">
        <v>49</v>
      </c>
      <c r="O680" s="99">
        <v>0</v>
      </c>
      <c r="P680" s="100">
        <v>0</v>
      </c>
      <c r="Q680" s="100">
        <v>0</v>
      </c>
      <c r="R680" s="185">
        <v>0</v>
      </c>
      <c r="S680" s="189">
        <f t="shared" ref="S680" si="2766">SUM(O680:O680)*M679</f>
        <v>0</v>
      </c>
      <c r="T680" s="190">
        <f t="shared" ref="T680" si="2767">SUM(P680:P680)*M679</f>
        <v>0</v>
      </c>
      <c r="U680" s="190">
        <f t="shared" ref="U680" si="2768">SUM(Q680:Q680)*M679</f>
        <v>0</v>
      </c>
      <c r="V680" s="200">
        <f t="shared" ref="V680" si="2769">SUM(R680:R680)*M679</f>
        <v>0</v>
      </c>
      <c r="W680" s="204">
        <f t="shared" si="2596"/>
        <v>0</v>
      </c>
      <c r="X680" s="245"/>
      <c r="Y680" s="248"/>
      <c r="Z680" s="248"/>
      <c r="AA680" s="248"/>
      <c r="AB680" s="251"/>
      <c r="AC680" s="784"/>
      <c r="AD680" s="223"/>
      <c r="AE680" s="256"/>
      <c r="AF680" s="264"/>
      <c r="AG680" s="264"/>
      <c r="AH680" s="264"/>
      <c r="AI680" s="816"/>
      <c r="AJ680" s="10"/>
      <c r="AK680" s="59"/>
      <c r="AL680" s="59"/>
      <c r="AM680" s="59"/>
      <c r="AN680" s="59"/>
      <c r="AO680" s="11"/>
      <c r="AP680" s="55"/>
    </row>
    <row r="681" spans="1:42" ht="40" customHeight="1" x14ac:dyDescent="0.2">
      <c r="A681" s="635"/>
      <c r="B681" s="223"/>
      <c r="C681" s="487"/>
      <c r="D681" s="489"/>
      <c r="E681" s="491"/>
      <c r="F681" s="493"/>
      <c r="G681" s="695"/>
      <c r="H681" s="698"/>
      <c r="I681" s="707"/>
      <c r="J681" s="707"/>
      <c r="K681" s="710"/>
      <c r="L681" s="727" t="s">
        <v>756</v>
      </c>
      <c r="M681" s="808">
        <v>0.2</v>
      </c>
      <c r="N681" s="53" t="s">
        <v>43</v>
      </c>
      <c r="O681" s="135">
        <v>0.1</v>
      </c>
      <c r="P681" s="136">
        <v>0.3</v>
      </c>
      <c r="Q681" s="136">
        <v>0.6</v>
      </c>
      <c r="R681" s="184">
        <v>1</v>
      </c>
      <c r="S681" s="192">
        <f t="shared" ref="S681" si="2770">SUM(O681:O681)*M681</f>
        <v>2.0000000000000004E-2</v>
      </c>
      <c r="T681" s="193">
        <f t="shared" ref="T681" si="2771">SUM(P681:P681)*M681</f>
        <v>0.06</v>
      </c>
      <c r="U681" s="193">
        <f t="shared" ref="U681" si="2772">SUM(Q681:Q681)*M681</f>
        <v>0.12</v>
      </c>
      <c r="V681" s="201">
        <f t="shared" ref="V681" si="2773">SUM(R681:R681)*M681</f>
        <v>0.2</v>
      </c>
      <c r="W681" s="205">
        <f t="shared" si="2596"/>
        <v>0.2</v>
      </c>
      <c r="X681" s="245"/>
      <c r="Y681" s="248"/>
      <c r="Z681" s="248"/>
      <c r="AA681" s="248"/>
      <c r="AB681" s="251"/>
      <c r="AC681" s="784"/>
      <c r="AD681" s="223"/>
      <c r="AE681" s="255" t="str">
        <f t="shared" si="2523"/>
        <v>PARA MEJORAR</v>
      </c>
      <c r="AF681" s="264"/>
      <c r="AG681" s="264"/>
      <c r="AH681" s="264"/>
      <c r="AI681" s="816"/>
      <c r="AJ681" s="10"/>
      <c r="AK681" s="59"/>
      <c r="AL681" s="59"/>
      <c r="AM681" s="59"/>
      <c r="AN681" s="59"/>
      <c r="AO681" s="11"/>
      <c r="AP681" s="55"/>
    </row>
    <row r="682" spans="1:42" ht="40" customHeight="1" thickBot="1" x14ac:dyDescent="0.25">
      <c r="A682" s="635"/>
      <c r="B682" s="223"/>
      <c r="C682" s="487"/>
      <c r="D682" s="489"/>
      <c r="E682" s="491"/>
      <c r="F682" s="493"/>
      <c r="G682" s="695"/>
      <c r="H682" s="698"/>
      <c r="I682" s="707"/>
      <c r="J682" s="707"/>
      <c r="K682" s="710"/>
      <c r="L682" s="724"/>
      <c r="M682" s="809"/>
      <c r="N682" s="51" t="s">
        <v>49</v>
      </c>
      <c r="O682" s="99">
        <v>0</v>
      </c>
      <c r="P682" s="100">
        <v>0</v>
      </c>
      <c r="Q682" s="100">
        <v>0</v>
      </c>
      <c r="R682" s="185">
        <v>0</v>
      </c>
      <c r="S682" s="189">
        <f t="shared" ref="S682" si="2774">SUM(O682:O682)*M681</f>
        <v>0</v>
      </c>
      <c r="T682" s="190">
        <f t="shared" ref="T682" si="2775">SUM(P682:P682)*M681</f>
        <v>0</v>
      </c>
      <c r="U682" s="190">
        <f t="shared" ref="U682" si="2776">SUM(Q682:Q682)*M681</f>
        <v>0</v>
      </c>
      <c r="V682" s="200">
        <f t="shared" ref="V682" si="2777">SUM(R682:R682)*M681</f>
        <v>0</v>
      </c>
      <c r="W682" s="204">
        <f t="shared" si="2596"/>
        <v>0</v>
      </c>
      <c r="X682" s="245"/>
      <c r="Y682" s="248"/>
      <c r="Z682" s="248"/>
      <c r="AA682" s="248"/>
      <c r="AB682" s="251"/>
      <c r="AC682" s="784"/>
      <c r="AD682" s="223"/>
      <c r="AE682" s="256"/>
      <c r="AF682" s="264"/>
      <c r="AG682" s="264"/>
      <c r="AH682" s="264"/>
      <c r="AI682" s="816"/>
      <c r="AJ682" s="10"/>
      <c r="AK682" s="59"/>
      <c r="AL682" s="59"/>
      <c r="AM682" s="59"/>
      <c r="AN682" s="59"/>
      <c r="AO682" s="11"/>
      <c r="AP682" s="55"/>
    </row>
    <row r="683" spans="1:42" ht="40" customHeight="1" x14ac:dyDescent="0.2">
      <c r="A683" s="635"/>
      <c r="B683" s="223"/>
      <c r="C683" s="487"/>
      <c r="D683" s="489"/>
      <c r="E683" s="491"/>
      <c r="F683" s="493"/>
      <c r="G683" s="695"/>
      <c r="H683" s="698"/>
      <c r="I683" s="707"/>
      <c r="J683" s="707"/>
      <c r="K683" s="710"/>
      <c r="L683" s="727" t="s">
        <v>757</v>
      </c>
      <c r="M683" s="808">
        <v>0.1</v>
      </c>
      <c r="N683" s="53" t="s">
        <v>43</v>
      </c>
      <c r="O683" s="135">
        <v>0.1</v>
      </c>
      <c r="P683" s="136">
        <v>0.3</v>
      </c>
      <c r="Q683" s="136">
        <v>0.6</v>
      </c>
      <c r="R683" s="184">
        <v>1</v>
      </c>
      <c r="S683" s="192">
        <f t="shared" ref="S683" si="2778">SUM(O683:O683)*M683</f>
        <v>1.0000000000000002E-2</v>
      </c>
      <c r="T683" s="193">
        <f t="shared" ref="T683" si="2779">SUM(P683:P683)*M683</f>
        <v>0.03</v>
      </c>
      <c r="U683" s="193">
        <f t="shared" ref="U683" si="2780">SUM(Q683:Q683)*M683</f>
        <v>0.06</v>
      </c>
      <c r="V683" s="201">
        <f t="shared" ref="V683" si="2781">SUM(R683:R683)*M683</f>
        <v>0.1</v>
      </c>
      <c r="W683" s="205">
        <f t="shared" si="2596"/>
        <v>0.1</v>
      </c>
      <c r="X683" s="245"/>
      <c r="Y683" s="248"/>
      <c r="Z683" s="248"/>
      <c r="AA683" s="248"/>
      <c r="AB683" s="251"/>
      <c r="AC683" s="784"/>
      <c r="AD683" s="223"/>
      <c r="AE683" s="255" t="str">
        <f t="shared" ref="AE683:AE745" si="2782">+IF(O684&gt;O683,"SUPERADA",IF(O684=O683,"EQUILIBRADA",IF(O684&lt;O683,"PARA MEJORAR")))</f>
        <v>PARA MEJORAR</v>
      </c>
      <c r="AF683" s="264"/>
      <c r="AG683" s="264"/>
      <c r="AH683" s="264"/>
      <c r="AI683" s="816"/>
      <c r="AJ683" s="10"/>
      <c r="AK683" s="59"/>
      <c r="AL683" s="59"/>
      <c r="AM683" s="59"/>
      <c r="AN683" s="59"/>
      <c r="AO683" s="11"/>
      <c r="AP683" s="55"/>
    </row>
    <row r="684" spans="1:42" ht="40" customHeight="1" thickBot="1" x14ac:dyDescent="0.25">
      <c r="A684" s="635"/>
      <c r="B684" s="223"/>
      <c r="C684" s="487"/>
      <c r="D684" s="489"/>
      <c r="E684" s="491"/>
      <c r="F684" s="493"/>
      <c r="G684" s="695"/>
      <c r="H684" s="698"/>
      <c r="I684" s="707"/>
      <c r="J684" s="707"/>
      <c r="K684" s="710"/>
      <c r="L684" s="724"/>
      <c r="M684" s="809"/>
      <c r="N684" s="51" t="s">
        <v>49</v>
      </c>
      <c r="O684" s="99">
        <v>0</v>
      </c>
      <c r="P684" s="100">
        <v>0</v>
      </c>
      <c r="Q684" s="100">
        <v>0</v>
      </c>
      <c r="R684" s="185">
        <v>0</v>
      </c>
      <c r="S684" s="189">
        <f t="shared" ref="S684" si="2783">SUM(O684:O684)*M683</f>
        <v>0</v>
      </c>
      <c r="T684" s="190">
        <f t="shared" ref="T684" si="2784">SUM(P684:P684)*M683</f>
        <v>0</v>
      </c>
      <c r="U684" s="190">
        <f t="shared" ref="U684" si="2785">SUM(Q684:Q684)*M683</f>
        <v>0</v>
      </c>
      <c r="V684" s="200">
        <f t="shared" ref="V684" si="2786">SUM(R684:R684)*M683</f>
        <v>0</v>
      </c>
      <c r="W684" s="204">
        <f t="shared" si="2596"/>
        <v>0</v>
      </c>
      <c r="X684" s="245"/>
      <c r="Y684" s="248"/>
      <c r="Z684" s="248"/>
      <c r="AA684" s="248"/>
      <c r="AB684" s="251"/>
      <c r="AC684" s="784"/>
      <c r="AD684" s="223"/>
      <c r="AE684" s="256"/>
      <c r="AF684" s="264"/>
      <c r="AG684" s="264"/>
      <c r="AH684" s="264"/>
      <c r="AI684" s="816"/>
      <c r="AJ684" s="10"/>
      <c r="AK684" s="59"/>
      <c r="AL684" s="59"/>
      <c r="AM684" s="59"/>
      <c r="AN684" s="59"/>
      <c r="AO684" s="11"/>
      <c r="AP684" s="55"/>
    </row>
    <row r="685" spans="1:42" ht="40" customHeight="1" x14ac:dyDescent="0.2">
      <c r="A685" s="635"/>
      <c r="B685" s="223"/>
      <c r="C685" s="487"/>
      <c r="D685" s="489"/>
      <c r="E685" s="491"/>
      <c r="F685" s="493"/>
      <c r="G685" s="695"/>
      <c r="H685" s="698"/>
      <c r="I685" s="707"/>
      <c r="J685" s="707"/>
      <c r="K685" s="710"/>
      <c r="L685" s="804" t="s">
        <v>758</v>
      </c>
      <c r="M685" s="371">
        <v>0.2</v>
      </c>
      <c r="N685" s="53" t="s">
        <v>43</v>
      </c>
      <c r="O685" s="135">
        <v>0.1</v>
      </c>
      <c r="P685" s="136">
        <v>0.3</v>
      </c>
      <c r="Q685" s="136">
        <v>0.6</v>
      </c>
      <c r="R685" s="184">
        <v>1</v>
      </c>
      <c r="S685" s="192">
        <f t="shared" ref="S685" si="2787">SUM(O685:O685)*M685</f>
        <v>2.0000000000000004E-2</v>
      </c>
      <c r="T685" s="193">
        <f t="shared" ref="T685" si="2788">SUM(P685:P685)*M685</f>
        <v>0.06</v>
      </c>
      <c r="U685" s="193">
        <f t="shared" ref="U685" si="2789">SUM(Q685:Q685)*M685</f>
        <v>0.12</v>
      </c>
      <c r="V685" s="201">
        <f t="shared" ref="V685" si="2790">SUM(R685:R685)*M685</f>
        <v>0.2</v>
      </c>
      <c r="W685" s="205">
        <f t="shared" si="2596"/>
        <v>0.2</v>
      </c>
      <c r="X685" s="245"/>
      <c r="Y685" s="248"/>
      <c r="Z685" s="248"/>
      <c r="AA685" s="248"/>
      <c r="AB685" s="251"/>
      <c r="AC685" s="784"/>
      <c r="AD685" s="223"/>
      <c r="AE685" s="255" t="str">
        <f t="shared" si="2782"/>
        <v>PARA MEJORAR</v>
      </c>
      <c r="AF685" s="264"/>
      <c r="AG685" s="264"/>
      <c r="AH685" s="264"/>
      <c r="AI685" s="816"/>
      <c r="AJ685" s="10"/>
      <c r="AK685" s="59"/>
      <c r="AL685" s="59"/>
      <c r="AM685" s="59"/>
      <c r="AN685" s="59"/>
      <c r="AO685" s="11"/>
      <c r="AP685" s="55"/>
    </row>
    <row r="686" spans="1:42" ht="40" customHeight="1" thickBot="1" x14ac:dyDescent="0.25">
      <c r="A686" s="635"/>
      <c r="B686" s="223"/>
      <c r="C686" s="487"/>
      <c r="D686" s="489"/>
      <c r="E686" s="491"/>
      <c r="F686" s="493"/>
      <c r="G686" s="695"/>
      <c r="H686" s="698"/>
      <c r="I686" s="707"/>
      <c r="J686" s="707"/>
      <c r="K686" s="710"/>
      <c r="L686" s="804"/>
      <c r="M686" s="371"/>
      <c r="N686" s="51" t="s">
        <v>49</v>
      </c>
      <c r="O686" s="99">
        <v>0</v>
      </c>
      <c r="P686" s="100">
        <v>0</v>
      </c>
      <c r="Q686" s="100">
        <v>0</v>
      </c>
      <c r="R686" s="185">
        <v>0</v>
      </c>
      <c r="S686" s="189">
        <f t="shared" ref="S686" si="2791">SUM(O686:O686)*M685</f>
        <v>0</v>
      </c>
      <c r="T686" s="190">
        <f t="shared" ref="T686" si="2792">SUM(P686:P686)*M685</f>
        <v>0</v>
      </c>
      <c r="U686" s="190">
        <f t="shared" ref="U686" si="2793">SUM(Q686:Q686)*M685</f>
        <v>0</v>
      </c>
      <c r="V686" s="200">
        <f t="shared" ref="V686" si="2794">SUM(R686:R686)*M685</f>
        <v>0</v>
      </c>
      <c r="W686" s="204">
        <f t="shared" si="2596"/>
        <v>0</v>
      </c>
      <c r="X686" s="245"/>
      <c r="Y686" s="248"/>
      <c r="Z686" s="248"/>
      <c r="AA686" s="248"/>
      <c r="AB686" s="251"/>
      <c r="AC686" s="784"/>
      <c r="AD686" s="223"/>
      <c r="AE686" s="256"/>
      <c r="AF686" s="264"/>
      <c r="AG686" s="264"/>
      <c r="AH686" s="264"/>
      <c r="AI686" s="816"/>
      <c r="AJ686" s="10"/>
      <c r="AK686" s="59"/>
      <c r="AL686" s="59"/>
      <c r="AM686" s="59"/>
      <c r="AN686" s="59"/>
      <c r="AO686" s="11"/>
      <c r="AP686" s="55"/>
    </row>
    <row r="687" spans="1:42" ht="40" customHeight="1" x14ac:dyDescent="0.2">
      <c r="A687" s="635"/>
      <c r="B687" s="223"/>
      <c r="C687" s="487"/>
      <c r="D687" s="489"/>
      <c r="E687" s="491"/>
      <c r="F687" s="493"/>
      <c r="G687" s="695"/>
      <c r="H687" s="698"/>
      <c r="I687" s="707"/>
      <c r="J687" s="707"/>
      <c r="K687" s="710"/>
      <c r="L687" s="804" t="s">
        <v>759</v>
      </c>
      <c r="M687" s="371">
        <v>0.2</v>
      </c>
      <c r="N687" s="53" t="s">
        <v>43</v>
      </c>
      <c r="O687" s="135">
        <v>0.1</v>
      </c>
      <c r="P687" s="136">
        <v>0.2</v>
      </c>
      <c r="Q687" s="136">
        <v>0.7</v>
      </c>
      <c r="R687" s="184">
        <v>1</v>
      </c>
      <c r="S687" s="192">
        <f t="shared" ref="S687" si="2795">SUM(O687:O687)*M687</f>
        <v>2.0000000000000004E-2</v>
      </c>
      <c r="T687" s="193">
        <f t="shared" ref="T687" si="2796">SUM(P687:P687)*M687</f>
        <v>4.0000000000000008E-2</v>
      </c>
      <c r="U687" s="193">
        <f t="shared" ref="U687" si="2797">SUM(Q687:Q687)*M687</f>
        <v>0.13999999999999999</v>
      </c>
      <c r="V687" s="201">
        <f t="shared" ref="V687" si="2798">SUM(R687:R687)*M687</f>
        <v>0.2</v>
      </c>
      <c r="W687" s="205">
        <f t="shared" si="2596"/>
        <v>0.2</v>
      </c>
      <c r="X687" s="245"/>
      <c r="Y687" s="248"/>
      <c r="Z687" s="248"/>
      <c r="AA687" s="248"/>
      <c r="AB687" s="251"/>
      <c r="AC687" s="784"/>
      <c r="AD687" s="223"/>
      <c r="AE687" s="255" t="str">
        <f t="shared" si="2782"/>
        <v>PARA MEJORAR</v>
      </c>
      <c r="AF687" s="264"/>
      <c r="AG687" s="264"/>
      <c r="AH687" s="264"/>
      <c r="AI687" s="816"/>
      <c r="AJ687" s="5"/>
      <c r="AK687" s="6"/>
      <c r="AL687" s="6"/>
      <c r="AM687" s="6"/>
      <c r="AN687" s="6"/>
      <c r="AO687" s="7"/>
      <c r="AP687" s="55"/>
    </row>
    <row r="688" spans="1:42" ht="40" customHeight="1" thickBot="1" x14ac:dyDescent="0.25">
      <c r="A688" s="635"/>
      <c r="B688" s="223"/>
      <c r="C688" s="496"/>
      <c r="D688" s="497"/>
      <c r="E688" s="498"/>
      <c r="F688" s="499"/>
      <c r="G688" s="696"/>
      <c r="H688" s="699"/>
      <c r="I688" s="708"/>
      <c r="J688" s="708"/>
      <c r="K688" s="711"/>
      <c r="L688" s="805"/>
      <c r="M688" s="372"/>
      <c r="N688" s="51" t="s">
        <v>49</v>
      </c>
      <c r="O688" s="78">
        <v>0</v>
      </c>
      <c r="P688" s="78">
        <v>0</v>
      </c>
      <c r="Q688" s="78">
        <v>0</v>
      </c>
      <c r="R688" s="159">
        <v>0</v>
      </c>
      <c r="S688" s="195">
        <f t="shared" ref="S688" si="2799">SUM(O688:O688)*M687</f>
        <v>0</v>
      </c>
      <c r="T688" s="196">
        <f t="shared" ref="T688" si="2800">SUM(P688:P688)*M687</f>
        <v>0</v>
      </c>
      <c r="U688" s="196">
        <f t="shared" ref="U688" si="2801">SUM(Q688:Q688)*M687</f>
        <v>0</v>
      </c>
      <c r="V688" s="202">
        <f t="shared" ref="V688" si="2802">SUM(R688:R688)*M687</f>
        <v>0</v>
      </c>
      <c r="W688" s="206">
        <f t="shared" si="2596"/>
        <v>0</v>
      </c>
      <c r="X688" s="246"/>
      <c r="Y688" s="249"/>
      <c r="Z688" s="249"/>
      <c r="AA688" s="249"/>
      <c r="AB688" s="252"/>
      <c r="AC688" s="784"/>
      <c r="AD688" s="224"/>
      <c r="AE688" s="256"/>
      <c r="AF688" s="265"/>
      <c r="AG688" s="265"/>
      <c r="AH688" s="264"/>
      <c r="AI688" s="816"/>
      <c r="AJ688" s="10"/>
      <c r="AK688" s="59"/>
      <c r="AL688" s="59"/>
      <c r="AM688" s="59"/>
      <c r="AN688" s="59"/>
      <c r="AO688" s="11"/>
      <c r="AP688" s="55"/>
    </row>
    <row r="689" spans="1:42" ht="40" customHeight="1" x14ac:dyDescent="0.2">
      <c r="A689" s="635"/>
      <c r="B689" s="223"/>
      <c r="C689" s="486">
        <v>42</v>
      </c>
      <c r="D689" s="488" t="s">
        <v>760</v>
      </c>
      <c r="E689" s="490">
        <v>49</v>
      </c>
      <c r="F689" s="712" t="s">
        <v>761</v>
      </c>
      <c r="G689" s="678" t="s">
        <v>762</v>
      </c>
      <c r="H689" s="470">
        <v>95</v>
      </c>
      <c r="I689" s="507" t="s">
        <v>763</v>
      </c>
      <c r="J689" s="507" t="s">
        <v>764</v>
      </c>
      <c r="K689" s="365">
        <v>0</v>
      </c>
      <c r="L689" s="368" t="s">
        <v>765</v>
      </c>
      <c r="M689" s="513">
        <v>0.6</v>
      </c>
      <c r="N689" s="53" t="s">
        <v>43</v>
      </c>
      <c r="O689" s="102">
        <v>0.1</v>
      </c>
      <c r="P689" s="102">
        <v>0.3</v>
      </c>
      <c r="Q689" s="102">
        <v>0.6</v>
      </c>
      <c r="R689" s="160">
        <v>1</v>
      </c>
      <c r="S689" s="186">
        <f t="shared" ref="S689" si="2803">SUM(O689:O689)*M689</f>
        <v>0.06</v>
      </c>
      <c r="T689" s="187">
        <f t="shared" ref="T689" si="2804">SUM(P689:P689)*M689</f>
        <v>0.18</v>
      </c>
      <c r="U689" s="187">
        <f t="shared" ref="U689" si="2805">SUM(Q689:Q689)*M689</f>
        <v>0.36</v>
      </c>
      <c r="V689" s="199">
        <f t="shared" ref="V689" si="2806">SUM(R689:R689)*M689</f>
        <v>0.6</v>
      </c>
      <c r="W689" s="203">
        <f t="shared" si="2596"/>
        <v>0.6</v>
      </c>
      <c r="X689" s="244">
        <f>+S686+S688+S690</f>
        <v>0</v>
      </c>
      <c r="Y689" s="247">
        <f>+T686+T688+T690</f>
        <v>0</v>
      </c>
      <c r="Z689" s="247">
        <f>+U686+U688+U690</f>
        <v>0</v>
      </c>
      <c r="AA689" s="247">
        <f>+V686+V688+V690</f>
        <v>0</v>
      </c>
      <c r="AB689" s="250">
        <f>+W686+W688+W690</f>
        <v>0</v>
      </c>
      <c r="AC689" s="784"/>
      <c r="AD689" s="223" t="s">
        <v>766</v>
      </c>
      <c r="AE689" s="255" t="str">
        <f t="shared" si="2782"/>
        <v>PARA MEJORAR</v>
      </c>
      <c r="AF689" s="263" t="str">
        <f>IF(COUNTIF(AE689:AE694,"PARA MEJORAR")&gt;=1,"PARA MEJORAR","BIEN")</f>
        <v>PARA MEJORAR</v>
      </c>
      <c r="AG689" s="263" t="str">
        <f>IF(COUNTIF(AF689:AF694,"PARA MEJORAR")&gt;=1,"PARA MEJORAR","BIEN")</f>
        <v>PARA MEJORAR</v>
      </c>
      <c r="AH689" s="264"/>
      <c r="AI689" s="816"/>
      <c r="AJ689" s="10"/>
      <c r="AK689" s="59"/>
      <c r="AL689" s="59"/>
      <c r="AM689" s="59"/>
      <c r="AN689" s="59"/>
      <c r="AO689" s="11"/>
      <c r="AP689" s="55"/>
    </row>
    <row r="690" spans="1:42" ht="40" customHeight="1" thickBot="1" x14ac:dyDescent="0.25">
      <c r="A690" s="635"/>
      <c r="B690" s="223"/>
      <c r="C690" s="487"/>
      <c r="D690" s="489"/>
      <c r="E690" s="491"/>
      <c r="F690" s="713"/>
      <c r="G690" s="679"/>
      <c r="H690" s="465"/>
      <c r="I690" s="508"/>
      <c r="J690" s="508"/>
      <c r="K690" s="366"/>
      <c r="L690" s="369"/>
      <c r="M690" s="371"/>
      <c r="N690" s="51" t="s">
        <v>49</v>
      </c>
      <c r="O690" s="94">
        <v>0</v>
      </c>
      <c r="P690" s="92">
        <v>0</v>
      </c>
      <c r="Q690" s="92">
        <v>0</v>
      </c>
      <c r="R690" s="170">
        <v>0</v>
      </c>
      <c r="S690" s="189">
        <f t="shared" ref="S690" si="2807">SUM(O690:O690)*M689</f>
        <v>0</v>
      </c>
      <c r="T690" s="190">
        <f t="shared" ref="T690" si="2808">SUM(P690:P690)*M689</f>
        <v>0</v>
      </c>
      <c r="U690" s="190">
        <f t="shared" ref="U690" si="2809">SUM(Q690:Q690)*M689</f>
        <v>0</v>
      </c>
      <c r="V690" s="200">
        <f t="shared" ref="V690" si="2810">SUM(R690:R690)*M689</f>
        <v>0</v>
      </c>
      <c r="W690" s="204">
        <f t="shared" si="2596"/>
        <v>0</v>
      </c>
      <c r="X690" s="245"/>
      <c r="Y690" s="248"/>
      <c r="Z690" s="248"/>
      <c r="AA690" s="248"/>
      <c r="AB690" s="251"/>
      <c r="AC690" s="784"/>
      <c r="AD690" s="223"/>
      <c r="AE690" s="256"/>
      <c r="AF690" s="264"/>
      <c r="AG690" s="264"/>
      <c r="AH690" s="264"/>
      <c r="AI690" s="816"/>
      <c r="AJ690" s="10"/>
      <c r="AK690" s="59"/>
      <c r="AL690" s="59"/>
      <c r="AM690" s="59"/>
      <c r="AN690" s="59"/>
      <c r="AO690" s="11"/>
      <c r="AP690" s="55"/>
    </row>
    <row r="691" spans="1:42" ht="40" customHeight="1" x14ac:dyDescent="0.2">
      <c r="A691" s="635"/>
      <c r="B691" s="223"/>
      <c r="C691" s="487"/>
      <c r="D691" s="489"/>
      <c r="E691" s="491"/>
      <c r="F691" s="713"/>
      <c r="G691" s="679"/>
      <c r="H691" s="465"/>
      <c r="I691" s="508"/>
      <c r="J691" s="508"/>
      <c r="K691" s="366"/>
      <c r="L691" s="369" t="s">
        <v>767</v>
      </c>
      <c r="M691" s="371">
        <v>0.2</v>
      </c>
      <c r="N691" s="53" t="s">
        <v>43</v>
      </c>
      <c r="O691" s="106">
        <v>0.1</v>
      </c>
      <c r="P691" s="106">
        <v>0.3</v>
      </c>
      <c r="Q691" s="106">
        <v>0.6</v>
      </c>
      <c r="R691" s="157">
        <v>1</v>
      </c>
      <c r="S691" s="192">
        <f t="shared" ref="S691" si="2811">SUM(O691:O691)*M691</f>
        <v>2.0000000000000004E-2</v>
      </c>
      <c r="T691" s="193">
        <f t="shared" ref="T691" si="2812">SUM(P691:P691)*M691</f>
        <v>0.06</v>
      </c>
      <c r="U691" s="193">
        <f t="shared" ref="U691" si="2813">SUM(Q691:Q691)*M691</f>
        <v>0.12</v>
      </c>
      <c r="V691" s="201">
        <f t="shared" ref="V691" si="2814">SUM(R691:R691)*M691</f>
        <v>0.2</v>
      </c>
      <c r="W691" s="205">
        <f t="shared" si="2596"/>
        <v>0.2</v>
      </c>
      <c r="X691" s="245"/>
      <c r="Y691" s="248"/>
      <c r="Z691" s="248"/>
      <c r="AA691" s="248"/>
      <c r="AB691" s="251"/>
      <c r="AC691" s="784"/>
      <c r="AD691" s="223"/>
      <c r="AE691" s="255" t="str">
        <f t="shared" si="2782"/>
        <v>PARA MEJORAR</v>
      </c>
      <c r="AF691" s="264"/>
      <c r="AG691" s="264"/>
      <c r="AH691" s="264"/>
      <c r="AI691" s="816"/>
      <c r="AJ691" s="10"/>
      <c r="AK691" s="59"/>
      <c r="AL691" s="59"/>
      <c r="AM691" s="59"/>
      <c r="AN691" s="59"/>
      <c r="AO691" s="11"/>
      <c r="AP691" s="55"/>
    </row>
    <row r="692" spans="1:42" ht="40" customHeight="1" thickBot="1" x14ac:dyDescent="0.25">
      <c r="A692" s="635"/>
      <c r="B692" s="223"/>
      <c r="C692" s="487"/>
      <c r="D692" s="489"/>
      <c r="E692" s="491"/>
      <c r="F692" s="713"/>
      <c r="G692" s="679"/>
      <c r="H692" s="465"/>
      <c r="I692" s="508"/>
      <c r="J692" s="508"/>
      <c r="K692" s="366"/>
      <c r="L692" s="369"/>
      <c r="M692" s="371"/>
      <c r="N692" s="51" t="s">
        <v>49</v>
      </c>
      <c r="O692" s="94">
        <v>0</v>
      </c>
      <c r="P692" s="92">
        <v>0</v>
      </c>
      <c r="Q692" s="92">
        <v>0</v>
      </c>
      <c r="R692" s="170">
        <v>0</v>
      </c>
      <c r="S692" s="189">
        <f t="shared" ref="S692" si="2815">SUM(O692:O692)*M691</f>
        <v>0</v>
      </c>
      <c r="T692" s="190">
        <f t="shared" ref="T692" si="2816">SUM(P692:P692)*M691</f>
        <v>0</v>
      </c>
      <c r="U692" s="190">
        <f t="shared" ref="U692" si="2817">SUM(Q692:Q692)*M691</f>
        <v>0</v>
      </c>
      <c r="V692" s="200">
        <f t="shared" ref="V692" si="2818">SUM(R692:R692)*M691</f>
        <v>0</v>
      </c>
      <c r="W692" s="204">
        <f t="shared" si="2596"/>
        <v>0</v>
      </c>
      <c r="X692" s="245"/>
      <c r="Y692" s="248"/>
      <c r="Z692" s="248"/>
      <c r="AA692" s="248"/>
      <c r="AB692" s="251"/>
      <c r="AC692" s="784"/>
      <c r="AD692" s="223"/>
      <c r="AE692" s="256"/>
      <c r="AF692" s="264"/>
      <c r="AG692" s="264"/>
      <c r="AH692" s="264"/>
      <c r="AI692" s="816"/>
      <c r="AJ692" s="10"/>
      <c r="AK692" s="59"/>
      <c r="AL692" s="59"/>
      <c r="AM692" s="59"/>
      <c r="AN692" s="59"/>
      <c r="AO692" s="11"/>
      <c r="AP692" s="55"/>
    </row>
    <row r="693" spans="1:42" ht="40" customHeight="1" x14ac:dyDescent="0.2">
      <c r="A693" s="635"/>
      <c r="B693" s="223"/>
      <c r="C693" s="487"/>
      <c r="D693" s="489"/>
      <c r="E693" s="491"/>
      <c r="F693" s="713"/>
      <c r="G693" s="679"/>
      <c r="H693" s="465"/>
      <c r="I693" s="508"/>
      <c r="J693" s="508"/>
      <c r="K693" s="366"/>
      <c r="L693" s="369" t="s">
        <v>768</v>
      </c>
      <c r="M693" s="371">
        <v>0.2</v>
      </c>
      <c r="N693" s="53" t="s">
        <v>43</v>
      </c>
      <c r="O693" s="106">
        <v>0.1</v>
      </c>
      <c r="P693" s="106">
        <v>0.3</v>
      </c>
      <c r="Q693" s="106">
        <v>0.6</v>
      </c>
      <c r="R693" s="157">
        <v>1</v>
      </c>
      <c r="S693" s="192">
        <f t="shared" ref="S693" si="2819">SUM(O693:O693)*M693</f>
        <v>2.0000000000000004E-2</v>
      </c>
      <c r="T693" s="193">
        <f t="shared" ref="T693" si="2820">SUM(P693:P693)*M693</f>
        <v>0.06</v>
      </c>
      <c r="U693" s="193">
        <f t="shared" ref="U693" si="2821">SUM(Q693:Q693)*M693</f>
        <v>0.12</v>
      </c>
      <c r="V693" s="201">
        <f t="shared" ref="V693" si="2822">SUM(R693:R693)*M693</f>
        <v>0.2</v>
      </c>
      <c r="W693" s="205">
        <f t="shared" si="2596"/>
        <v>0.2</v>
      </c>
      <c r="X693" s="245"/>
      <c r="Y693" s="248"/>
      <c r="Z693" s="248"/>
      <c r="AA693" s="248"/>
      <c r="AB693" s="251"/>
      <c r="AC693" s="784"/>
      <c r="AD693" s="223"/>
      <c r="AE693" s="255" t="str">
        <f t="shared" si="2782"/>
        <v>PARA MEJORAR</v>
      </c>
      <c r="AF693" s="264"/>
      <c r="AG693" s="264"/>
      <c r="AH693" s="264"/>
      <c r="AI693" s="816"/>
      <c r="AJ693" s="10"/>
      <c r="AK693" s="59"/>
      <c r="AL693" s="59"/>
      <c r="AM693" s="59"/>
      <c r="AN693" s="59"/>
      <c r="AO693" s="11"/>
      <c r="AP693" s="55"/>
    </row>
    <row r="694" spans="1:42" ht="40" customHeight="1" thickBot="1" x14ac:dyDescent="0.25">
      <c r="A694" s="635"/>
      <c r="B694" s="223"/>
      <c r="C694" s="496"/>
      <c r="D694" s="497"/>
      <c r="E694" s="498"/>
      <c r="F694" s="714"/>
      <c r="G694" s="680"/>
      <c r="H694" s="466"/>
      <c r="I694" s="509"/>
      <c r="J694" s="509"/>
      <c r="K694" s="367"/>
      <c r="L694" s="370"/>
      <c r="M694" s="372"/>
      <c r="N694" s="51" t="s">
        <v>49</v>
      </c>
      <c r="O694" s="78">
        <v>0</v>
      </c>
      <c r="P694" s="78">
        <v>0</v>
      </c>
      <c r="Q694" s="78">
        <v>0</v>
      </c>
      <c r="R694" s="159">
        <v>0</v>
      </c>
      <c r="S694" s="195">
        <f t="shared" ref="S694" si="2823">SUM(O694:O694)*M693</f>
        <v>0</v>
      </c>
      <c r="T694" s="196">
        <f t="shared" ref="T694" si="2824">SUM(P694:P694)*M693</f>
        <v>0</v>
      </c>
      <c r="U694" s="196">
        <f t="shared" ref="U694" si="2825">SUM(Q694:Q694)*M693</f>
        <v>0</v>
      </c>
      <c r="V694" s="202">
        <f t="shared" ref="V694" si="2826">SUM(R694:R694)*M693</f>
        <v>0</v>
      </c>
      <c r="W694" s="206">
        <f t="shared" si="2596"/>
        <v>0</v>
      </c>
      <c r="X694" s="246"/>
      <c r="Y694" s="249"/>
      <c r="Z694" s="249"/>
      <c r="AA694" s="249"/>
      <c r="AB694" s="252"/>
      <c r="AC694" s="784"/>
      <c r="AD694" s="224"/>
      <c r="AE694" s="256"/>
      <c r="AF694" s="265"/>
      <c r="AG694" s="265"/>
      <c r="AH694" s="264"/>
      <c r="AI694" s="816"/>
      <c r="AJ694" s="10"/>
      <c r="AK694" s="59"/>
      <c r="AL694" s="59"/>
      <c r="AM694" s="59"/>
      <c r="AN694" s="59"/>
      <c r="AO694" s="11"/>
      <c r="AP694" s="55"/>
    </row>
    <row r="695" spans="1:42" ht="40" customHeight="1" x14ac:dyDescent="0.2">
      <c r="A695" s="635"/>
      <c r="B695" s="223"/>
      <c r="C695" s="486">
        <v>43</v>
      </c>
      <c r="D695" s="488" t="s">
        <v>769</v>
      </c>
      <c r="E695" s="490">
        <v>50</v>
      </c>
      <c r="F695" s="492" t="s">
        <v>770</v>
      </c>
      <c r="G695" s="703" t="s">
        <v>770</v>
      </c>
      <c r="H695" s="470">
        <v>96</v>
      </c>
      <c r="I695" s="700" t="s">
        <v>771</v>
      </c>
      <c r="J695" s="700" t="s">
        <v>772</v>
      </c>
      <c r="K695" s="365">
        <v>0</v>
      </c>
      <c r="L695" s="368" t="s">
        <v>773</v>
      </c>
      <c r="M695" s="513">
        <v>0.25</v>
      </c>
      <c r="N695" s="53" t="s">
        <v>43</v>
      </c>
      <c r="O695" s="102">
        <v>0.1</v>
      </c>
      <c r="P695" s="102">
        <v>0.4</v>
      </c>
      <c r="Q695" s="102">
        <v>0.7</v>
      </c>
      <c r="R695" s="160">
        <v>1</v>
      </c>
      <c r="S695" s="186">
        <f t="shared" ref="S695" si="2827">SUM(O695:O695)*M695</f>
        <v>2.5000000000000001E-2</v>
      </c>
      <c r="T695" s="187">
        <f t="shared" ref="T695" si="2828">SUM(P695:P695)*M695</f>
        <v>0.1</v>
      </c>
      <c r="U695" s="187">
        <f t="shared" ref="U695" si="2829">SUM(Q695:Q695)*M695</f>
        <v>0.17499999999999999</v>
      </c>
      <c r="V695" s="199">
        <f t="shared" ref="V695" si="2830">SUM(R695:R695)*M695</f>
        <v>0.25</v>
      </c>
      <c r="W695" s="203">
        <f t="shared" si="2596"/>
        <v>0.25</v>
      </c>
      <c r="X695" s="244">
        <f>+S692+S694+S696+S698</f>
        <v>0</v>
      </c>
      <c r="Y695" s="247">
        <f>+T692+T694+T696+T698</f>
        <v>0</v>
      </c>
      <c r="Z695" s="247">
        <f>+U692+U694+U696+U698</f>
        <v>0</v>
      </c>
      <c r="AA695" s="247">
        <f>+V692+V694+V696+V698</f>
        <v>0</v>
      </c>
      <c r="AB695" s="250">
        <f>+W692+W694+W696+W698</f>
        <v>0</v>
      </c>
      <c r="AC695" s="784"/>
      <c r="AD695" s="222" t="s">
        <v>774</v>
      </c>
      <c r="AE695" s="255" t="str">
        <f t="shared" si="2782"/>
        <v>PARA MEJORAR</v>
      </c>
      <c r="AF695" s="263" t="str">
        <f>+IF(Q696&gt;Q695,"SUPERADA",IF(Q696=Q695,"EQUILIBRADA",IF(Q696&lt;Q695,"PARA MEJORAR")))</f>
        <v>PARA MEJORAR</v>
      </c>
      <c r="AG695" s="263" t="str">
        <f>IF(COUNTIF(AF695:AF702,"PARA MEJORAR")&gt;=1,"PARA MEJORAR","BIEN")</f>
        <v>PARA MEJORAR</v>
      </c>
      <c r="AH695" s="264"/>
      <c r="AI695" s="816"/>
      <c r="AJ695" s="5"/>
      <c r="AK695" s="6"/>
      <c r="AL695" s="6"/>
      <c r="AM695" s="6"/>
      <c r="AN695" s="6"/>
      <c r="AO695" s="7"/>
      <c r="AP695" s="55"/>
    </row>
    <row r="696" spans="1:42" ht="40" customHeight="1" thickBot="1" x14ac:dyDescent="0.25">
      <c r="A696" s="635"/>
      <c r="B696" s="223"/>
      <c r="C696" s="487"/>
      <c r="D696" s="489"/>
      <c r="E696" s="491"/>
      <c r="F696" s="493"/>
      <c r="G696" s="704"/>
      <c r="H696" s="465"/>
      <c r="I696" s="701"/>
      <c r="J696" s="701"/>
      <c r="K696" s="366"/>
      <c r="L696" s="369"/>
      <c r="M696" s="371"/>
      <c r="N696" s="51" t="s">
        <v>49</v>
      </c>
      <c r="O696" s="76">
        <v>0</v>
      </c>
      <c r="P696" s="76">
        <v>0</v>
      </c>
      <c r="Q696" s="76">
        <v>0</v>
      </c>
      <c r="R696" s="158">
        <v>0</v>
      </c>
      <c r="S696" s="189">
        <f t="shared" ref="S696" si="2831">SUM(O696:O696)*M695</f>
        <v>0</v>
      </c>
      <c r="T696" s="190">
        <f t="shared" ref="T696" si="2832">SUM(P696:P696)*M695</f>
        <v>0</v>
      </c>
      <c r="U696" s="190">
        <f t="shared" ref="U696" si="2833">SUM(Q696:Q696)*M695</f>
        <v>0</v>
      </c>
      <c r="V696" s="200">
        <f t="shared" ref="V696" si="2834">SUM(R696:R696)*M695</f>
        <v>0</v>
      </c>
      <c r="W696" s="204">
        <f t="shared" si="2596"/>
        <v>0</v>
      </c>
      <c r="X696" s="245"/>
      <c r="Y696" s="248"/>
      <c r="Z696" s="248"/>
      <c r="AA696" s="248"/>
      <c r="AB696" s="251"/>
      <c r="AC696" s="784"/>
      <c r="AD696" s="223"/>
      <c r="AE696" s="256"/>
      <c r="AF696" s="264"/>
      <c r="AG696" s="264"/>
      <c r="AH696" s="264"/>
      <c r="AI696" s="816"/>
      <c r="AJ696" s="10"/>
      <c r="AK696" s="59"/>
      <c r="AL696" s="59"/>
      <c r="AM696" s="59"/>
      <c r="AN696" s="59"/>
      <c r="AO696" s="11"/>
      <c r="AP696" s="55"/>
    </row>
    <row r="697" spans="1:42" ht="40" customHeight="1" x14ac:dyDescent="0.2">
      <c r="A697" s="635"/>
      <c r="B697" s="223"/>
      <c r="C697" s="487"/>
      <c r="D697" s="489"/>
      <c r="E697" s="491"/>
      <c r="F697" s="493"/>
      <c r="G697" s="704"/>
      <c r="H697" s="465"/>
      <c r="I697" s="701"/>
      <c r="J697" s="701"/>
      <c r="K697" s="366"/>
      <c r="L697" s="369" t="s">
        <v>775</v>
      </c>
      <c r="M697" s="371">
        <v>0.25</v>
      </c>
      <c r="N697" s="53" t="s">
        <v>43</v>
      </c>
      <c r="O697" s="111">
        <v>0.1</v>
      </c>
      <c r="P697" s="111">
        <v>0.4</v>
      </c>
      <c r="Q697" s="111">
        <v>0.7</v>
      </c>
      <c r="R697" s="162">
        <v>1</v>
      </c>
      <c r="S697" s="192">
        <f t="shared" ref="S697" si="2835">SUM(O697:O697)*M697</f>
        <v>2.5000000000000001E-2</v>
      </c>
      <c r="T697" s="193">
        <f t="shared" ref="T697" si="2836">SUM(P697:P697)*M697</f>
        <v>0.1</v>
      </c>
      <c r="U697" s="193">
        <f t="shared" ref="U697" si="2837">SUM(Q697:Q697)*M697</f>
        <v>0.17499999999999999</v>
      </c>
      <c r="V697" s="201">
        <f t="shared" ref="V697" si="2838">SUM(R697:R697)*M697</f>
        <v>0.25</v>
      </c>
      <c r="W697" s="205">
        <f t="shared" si="2596"/>
        <v>0.25</v>
      </c>
      <c r="X697" s="245"/>
      <c r="Y697" s="248"/>
      <c r="Z697" s="248"/>
      <c r="AA697" s="248"/>
      <c r="AB697" s="251"/>
      <c r="AC697" s="784"/>
      <c r="AD697" s="223"/>
      <c r="AE697" s="255" t="str">
        <f t="shared" si="2782"/>
        <v>PARA MEJORAR</v>
      </c>
      <c r="AF697" s="264" t="str">
        <f>+IF(Q698&gt;Q697,"SUPERADA",IF(Q698=Q697,"EQUILIBRADA",IF(Q698&lt;Q697,"PARA MEJORAR")))</f>
        <v>PARA MEJORAR</v>
      </c>
      <c r="AG697" s="264"/>
      <c r="AH697" s="264"/>
      <c r="AI697" s="816"/>
      <c r="AJ697" s="10"/>
      <c r="AK697" s="59"/>
      <c r="AL697" s="59"/>
      <c r="AM697" s="59"/>
      <c r="AN697" s="59"/>
      <c r="AO697" s="11"/>
      <c r="AP697" s="55"/>
    </row>
    <row r="698" spans="1:42" ht="40" customHeight="1" thickBot="1" x14ac:dyDescent="0.25">
      <c r="A698" s="635"/>
      <c r="B698" s="223"/>
      <c r="C698" s="487"/>
      <c r="D698" s="489"/>
      <c r="E698" s="491"/>
      <c r="F698" s="493"/>
      <c r="G698" s="704"/>
      <c r="H698" s="465"/>
      <c r="I698" s="701"/>
      <c r="J698" s="701"/>
      <c r="K698" s="366"/>
      <c r="L698" s="369"/>
      <c r="M698" s="371"/>
      <c r="N698" s="51" t="s">
        <v>49</v>
      </c>
      <c r="O698" s="76">
        <v>0</v>
      </c>
      <c r="P698" s="76">
        <v>0</v>
      </c>
      <c r="Q698" s="76">
        <v>0</v>
      </c>
      <c r="R698" s="158">
        <v>0</v>
      </c>
      <c r="S698" s="189">
        <f t="shared" ref="S698" si="2839">SUM(O698:O698)*M697</f>
        <v>0</v>
      </c>
      <c r="T698" s="190">
        <f t="shared" ref="T698" si="2840">SUM(P698:P698)*M697</f>
        <v>0</v>
      </c>
      <c r="U698" s="190">
        <f t="shared" ref="U698" si="2841">SUM(Q698:Q698)*M697</f>
        <v>0</v>
      </c>
      <c r="V698" s="200">
        <f t="shared" ref="V698" si="2842">SUM(R698:R698)*M697</f>
        <v>0</v>
      </c>
      <c r="W698" s="204">
        <f t="shared" si="2596"/>
        <v>0</v>
      </c>
      <c r="X698" s="245"/>
      <c r="Y698" s="248"/>
      <c r="Z698" s="248"/>
      <c r="AA698" s="248"/>
      <c r="AB698" s="251"/>
      <c r="AC698" s="784"/>
      <c r="AD698" s="223"/>
      <c r="AE698" s="256"/>
      <c r="AF698" s="264"/>
      <c r="AG698" s="264"/>
      <c r="AH698" s="264"/>
      <c r="AI698" s="816"/>
      <c r="AJ698" s="10"/>
      <c r="AK698" s="59"/>
      <c r="AL698" s="59"/>
      <c r="AM698" s="59"/>
      <c r="AN698" s="59"/>
      <c r="AO698" s="11"/>
      <c r="AP698" s="55"/>
    </row>
    <row r="699" spans="1:42" ht="40" customHeight="1" x14ac:dyDescent="0.2">
      <c r="A699" s="635"/>
      <c r="B699" s="223"/>
      <c r="C699" s="487"/>
      <c r="D699" s="489"/>
      <c r="E699" s="491"/>
      <c r="F699" s="493"/>
      <c r="G699" s="704"/>
      <c r="H699" s="465"/>
      <c r="I699" s="701"/>
      <c r="J699" s="701"/>
      <c r="K699" s="366"/>
      <c r="L699" s="369" t="s">
        <v>776</v>
      </c>
      <c r="M699" s="371">
        <v>0.25</v>
      </c>
      <c r="N699" s="53" t="s">
        <v>43</v>
      </c>
      <c r="O699" s="111">
        <v>0.1</v>
      </c>
      <c r="P699" s="111">
        <v>0.4</v>
      </c>
      <c r="Q699" s="111">
        <v>0.7</v>
      </c>
      <c r="R699" s="162">
        <v>1</v>
      </c>
      <c r="S699" s="192">
        <f t="shared" ref="S699" si="2843">SUM(O699:O699)*M699</f>
        <v>2.5000000000000001E-2</v>
      </c>
      <c r="T699" s="193">
        <f t="shared" ref="T699" si="2844">SUM(P699:P699)*M699</f>
        <v>0.1</v>
      </c>
      <c r="U699" s="193">
        <f t="shared" ref="U699" si="2845">SUM(Q699:Q699)*M699</f>
        <v>0.17499999999999999</v>
      </c>
      <c r="V699" s="201">
        <f t="shared" ref="V699" si="2846">SUM(R699:R699)*M699</f>
        <v>0.25</v>
      </c>
      <c r="W699" s="205">
        <f t="shared" si="2596"/>
        <v>0.25</v>
      </c>
      <c r="X699" s="245"/>
      <c r="Y699" s="248"/>
      <c r="Z699" s="248"/>
      <c r="AA699" s="248"/>
      <c r="AB699" s="251"/>
      <c r="AC699" s="784"/>
      <c r="AD699" s="223"/>
      <c r="AE699" s="255" t="str">
        <f t="shared" si="2782"/>
        <v>PARA MEJORAR</v>
      </c>
      <c r="AF699" s="264" t="str">
        <f>+IF(Q700&gt;Q699,"SUPERADA",IF(Q700=Q699,"EQUILIBRADA",IF(Q700&lt;Q699,"PARA MEJORAR")))</f>
        <v>PARA MEJORAR</v>
      </c>
      <c r="AG699" s="264"/>
      <c r="AH699" s="264"/>
      <c r="AI699" s="816"/>
      <c r="AJ699" s="10"/>
      <c r="AK699" s="59"/>
      <c r="AL699" s="59"/>
      <c r="AM699" s="59"/>
      <c r="AN699" s="59"/>
      <c r="AO699" s="11"/>
      <c r="AP699" s="55"/>
    </row>
    <row r="700" spans="1:42" ht="40" customHeight="1" thickBot="1" x14ac:dyDescent="0.25">
      <c r="A700" s="635"/>
      <c r="B700" s="223"/>
      <c r="C700" s="487"/>
      <c r="D700" s="489"/>
      <c r="E700" s="491"/>
      <c r="F700" s="493"/>
      <c r="G700" s="704"/>
      <c r="H700" s="465"/>
      <c r="I700" s="701"/>
      <c r="J700" s="701"/>
      <c r="K700" s="366"/>
      <c r="L700" s="369"/>
      <c r="M700" s="371"/>
      <c r="N700" s="51" t="s">
        <v>49</v>
      </c>
      <c r="O700" s="76">
        <v>0</v>
      </c>
      <c r="P700" s="76">
        <v>0</v>
      </c>
      <c r="Q700" s="76">
        <v>0</v>
      </c>
      <c r="R700" s="158">
        <v>0</v>
      </c>
      <c r="S700" s="189">
        <f t="shared" ref="S700" si="2847">SUM(O700:O700)*M699</f>
        <v>0</v>
      </c>
      <c r="T700" s="190">
        <f t="shared" ref="T700" si="2848">SUM(P700:P700)*M699</f>
        <v>0</v>
      </c>
      <c r="U700" s="190">
        <f t="shared" ref="U700" si="2849">SUM(Q700:Q700)*M699</f>
        <v>0</v>
      </c>
      <c r="V700" s="200">
        <f t="shared" ref="V700" si="2850">SUM(R700:R700)*M699</f>
        <v>0</v>
      </c>
      <c r="W700" s="204">
        <f t="shared" si="2596"/>
        <v>0</v>
      </c>
      <c r="X700" s="245"/>
      <c r="Y700" s="248"/>
      <c r="Z700" s="248"/>
      <c r="AA700" s="248"/>
      <c r="AB700" s="251"/>
      <c r="AC700" s="784"/>
      <c r="AD700" s="223"/>
      <c r="AE700" s="256"/>
      <c r="AF700" s="264"/>
      <c r="AG700" s="264"/>
      <c r="AH700" s="264"/>
      <c r="AI700" s="816"/>
      <c r="AJ700" s="10"/>
      <c r="AK700" s="59"/>
      <c r="AL700" s="59"/>
      <c r="AM700" s="59"/>
      <c r="AN700" s="59"/>
      <c r="AO700" s="11"/>
      <c r="AP700" s="55"/>
    </row>
    <row r="701" spans="1:42" ht="40" customHeight="1" x14ac:dyDescent="0.2">
      <c r="A701" s="635"/>
      <c r="B701" s="223"/>
      <c r="C701" s="487"/>
      <c r="D701" s="489"/>
      <c r="E701" s="491"/>
      <c r="F701" s="493"/>
      <c r="G701" s="704"/>
      <c r="H701" s="465"/>
      <c r="I701" s="701"/>
      <c r="J701" s="701"/>
      <c r="K701" s="366"/>
      <c r="L701" s="369" t="s">
        <v>777</v>
      </c>
      <c r="M701" s="371">
        <v>0.25</v>
      </c>
      <c r="N701" s="53" t="s">
        <v>43</v>
      </c>
      <c r="O701" s="111">
        <v>0.1</v>
      </c>
      <c r="P701" s="111">
        <v>0.4</v>
      </c>
      <c r="Q701" s="111">
        <v>0.7</v>
      </c>
      <c r="R701" s="162">
        <v>1</v>
      </c>
      <c r="S701" s="192">
        <f t="shared" ref="S701" si="2851">SUM(O701:O701)*M701</f>
        <v>2.5000000000000001E-2</v>
      </c>
      <c r="T701" s="193">
        <f t="shared" ref="T701" si="2852">SUM(P701:P701)*M701</f>
        <v>0.1</v>
      </c>
      <c r="U701" s="193">
        <f t="shared" ref="U701" si="2853">SUM(Q701:Q701)*M701</f>
        <v>0.17499999999999999</v>
      </c>
      <c r="V701" s="201">
        <f t="shared" ref="V701" si="2854">SUM(R701:R701)*M701</f>
        <v>0.25</v>
      </c>
      <c r="W701" s="205">
        <f t="shared" ref="W701:W764" si="2855">MAX(S701:V701)</f>
        <v>0.25</v>
      </c>
      <c r="X701" s="245"/>
      <c r="Y701" s="248"/>
      <c r="Z701" s="248"/>
      <c r="AA701" s="248"/>
      <c r="AB701" s="251"/>
      <c r="AC701" s="784"/>
      <c r="AD701" s="223"/>
      <c r="AE701" s="255" t="str">
        <f t="shared" si="2782"/>
        <v>PARA MEJORAR</v>
      </c>
      <c r="AF701" s="264" t="str">
        <f>+IF(Q702&gt;Q701,"SUPERADA",IF(Q702=Q701,"EQUILIBRADA",IF(Q702&lt;Q701,"PARA MEJORAR")))</f>
        <v>PARA MEJORAR</v>
      </c>
      <c r="AG701" s="264"/>
      <c r="AH701" s="264"/>
      <c r="AI701" s="816"/>
      <c r="AJ701" s="10"/>
      <c r="AK701" s="59"/>
      <c r="AL701" s="59"/>
      <c r="AM701" s="59"/>
      <c r="AN701" s="59"/>
      <c r="AO701" s="11"/>
      <c r="AP701" s="55"/>
    </row>
    <row r="702" spans="1:42" ht="40" customHeight="1" thickBot="1" x14ac:dyDescent="0.25">
      <c r="A702" s="635"/>
      <c r="B702" s="223"/>
      <c r="C702" s="496"/>
      <c r="D702" s="497"/>
      <c r="E702" s="498"/>
      <c r="F702" s="499"/>
      <c r="G702" s="705"/>
      <c r="H702" s="466"/>
      <c r="I702" s="702"/>
      <c r="J702" s="702"/>
      <c r="K702" s="367"/>
      <c r="L702" s="370"/>
      <c r="M702" s="372"/>
      <c r="N702" s="51" t="s">
        <v>49</v>
      </c>
      <c r="O702" s="78">
        <v>0</v>
      </c>
      <c r="P702" s="78">
        <v>0</v>
      </c>
      <c r="Q702" s="78">
        <v>0</v>
      </c>
      <c r="R702" s="159">
        <v>0</v>
      </c>
      <c r="S702" s="195">
        <f t="shared" ref="S702" si="2856">SUM(O702:O702)*M701</f>
        <v>0</v>
      </c>
      <c r="T702" s="196">
        <f t="shared" ref="T702" si="2857">SUM(P702:P702)*M701</f>
        <v>0</v>
      </c>
      <c r="U702" s="196">
        <f t="shared" ref="U702" si="2858">SUM(Q702:Q702)*M701</f>
        <v>0</v>
      </c>
      <c r="V702" s="202">
        <f t="shared" ref="V702" si="2859">SUM(R702:R702)*M701</f>
        <v>0</v>
      </c>
      <c r="W702" s="206">
        <f t="shared" si="2855"/>
        <v>0</v>
      </c>
      <c r="X702" s="246"/>
      <c r="Y702" s="249"/>
      <c r="Z702" s="249"/>
      <c r="AA702" s="249"/>
      <c r="AB702" s="252"/>
      <c r="AC702" s="784"/>
      <c r="AD702" s="224"/>
      <c r="AE702" s="256"/>
      <c r="AF702" s="265"/>
      <c r="AG702" s="265"/>
      <c r="AH702" s="264"/>
      <c r="AI702" s="816"/>
      <c r="AJ702" s="10"/>
      <c r="AK702" s="59"/>
      <c r="AL702" s="59"/>
      <c r="AM702" s="59"/>
      <c r="AN702" s="59"/>
      <c r="AO702" s="11"/>
      <c r="AP702" s="55"/>
    </row>
    <row r="703" spans="1:42" ht="40" customHeight="1" x14ac:dyDescent="0.2">
      <c r="A703" s="635"/>
      <c r="B703" s="223"/>
      <c r="C703" s="486">
        <v>44</v>
      </c>
      <c r="D703" s="488" t="s">
        <v>778</v>
      </c>
      <c r="E703" s="490">
        <v>51</v>
      </c>
      <c r="F703" s="492" t="s">
        <v>779</v>
      </c>
      <c r="G703" s="500" t="s">
        <v>780</v>
      </c>
      <c r="H703" s="470">
        <v>97</v>
      </c>
      <c r="I703" s="507" t="s">
        <v>781</v>
      </c>
      <c r="J703" s="507" t="s">
        <v>782</v>
      </c>
      <c r="K703" s="365">
        <v>0</v>
      </c>
      <c r="L703" s="368" t="s">
        <v>783</v>
      </c>
      <c r="M703" s="803">
        <v>0.5</v>
      </c>
      <c r="N703" s="53" t="s">
        <v>43</v>
      </c>
      <c r="O703" s="102">
        <v>0.25</v>
      </c>
      <c r="P703" s="102">
        <v>0.5</v>
      </c>
      <c r="Q703" s="102">
        <v>0.75</v>
      </c>
      <c r="R703" s="160">
        <v>1</v>
      </c>
      <c r="S703" s="186">
        <f t="shared" ref="S703" si="2860">SUM(O703:O703)*M703</f>
        <v>0.125</v>
      </c>
      <c r="T703" s="187">
        <f t="shared" ref="T703" si="2861">SUM(P703:P703)*M703</f>
        <v>0.25</v>
      </c>
      <c r="U703" s="187">
        <f t="shared" ref="U703" si="2862">SUM(Q703:Q703)*M703</f>
        <v>0.375</v>
      </c>
      <c r="V703" s="199">
        <f t="shared" ref="V703" si="2863">SUM(R703:R703)*M703</f>
        <v>0.5</v>
      </c>
      <c r="W703" s="203">
        <f t="shared" si="2855"/>
        <v>0.5</v>
      </c>
      <c r="X703" s="244">
        <f>+S700+S706+S704+S702</f>
        <v>0</v>
      </c>
      <c r="Y703" s="247">
        <f>+T700+T706+T704+T702</f>
        <v>0</v>
      </c>
      <c r="Z703" s="247">
        <f>+U700+U706+U704+U702</f>
        <v>0</v>
      </c>
      <c r="AA703" s="247">
        <f>+V700+V706+V704+V702</f>
        <v>0</v>
      </c>
      <c r="AB703" s="250">
        <f>+W700+W706+W704+W702</f>
        <v>0</v>
      </c>
      <c r="AC703" s="784"/>
      <c r="AD703" s="391" t="s">
        <v>784</v>
      </c>
      <c r="AE703" s="255" t="str">
        <f t="shared" si="2782"/>
        <v>PARA MEJORAR</v>
      </c>
      <c r="AF703" s="263" t="str">
        <f>+IF(Q704&gt;Q703,"SUPERADA",IF(Q704=Q703,"EQUILIBRADA",IF(Q704&lt;Q703,"PARA MEJORAR")))</f>
        <v>PARA MEJORAR</v>
      </c>
      <c r="AG703" s="263" t="str">
        <f>IF(COUNTIF(AF703:AF710,"PARA MEJORAR")&gt;=1,"PARA MEJORAR","BIEN")</f>
        <v>PARA MEJORAR</v>
      </c>
      <c r="AH703" s="264"/>
      <c r="AI703" s="816"/>
      <c r="AJ703" s="5"/>
      <c r="AK703" s="6"/>
      <c r="AL703" s="6"/>
      <c r="AM703" s="6"/>
      <c r="AN703" s="6"/>
      <c r="AO703" s="7"/>
      <c r="AP703" s="55"/>
    </row>
    <row r="704" spans="1:42" ht="40" customHeight="1" thickBot="1" x14ac:dyDescent="0.25">
      <c r="A704" s="635"/>
      <c r="B704" s="223"/>
      <c r="C704" s="487"/>
      <c r="D704" s="489"/>
      <c r="E704" s="491"/>
      <c r="F704" s="493"/>
      <c r="G704" s="463"/>
      <c r="H704" s="465"/>
      <c r="I704" s="508"/>
      <c r="J704" s="508"/>
      <c r="K704" s="366"/>
      <c r="L704" s="369"/>
      <c r="M704" s="538"/>
      <c r="N704" s="51" t="s">
        <v>49</v>
      </c>
      <c r="O704" s="92">
        <v>0</v>
      </c>
      <c r="P704" s="92">
        <v>0</v>
      </c>
      <c r="Q704" s="92">
        <v>0</v>
      </c>
      <c r="R704" s="170">
        <v>0</v>
      </c>
      <c r="S704" s="189">
        <f t="shared" ref="S704" si="2864">SUM(O704:O704)*M703</f>
        <v>0</v>
      </c>
      <c r="T704" s="190">
        <f t="shared" ref="T704" si="2865">SUM(P704:P704)*M703</f>
        <v>0</v>
      </c>
      <c r="U704" s="190">
        <f t="shared" ref="U704" si="2866">SUM(Q704:Q704)*M703</f>
        <v>0</v>
      </c>
      <c r="V704" s="200">
        <f t="shared" ref="V704" si="2867">SUM(R704:R704)*M703</f>
        <v>0</v>
      </c>
      <c r="W704" s="204">
        <f t="shared" si="2855"/>
        <v>0</v>
      </c>
      <c r="X704" s="245"/>
      <c r="Y704" s="248"/>
      <c r="Z704" s="248"/>
      <c r="AA704" s="248"/>
      <c r="AB704" s="251"/>
      <c r="AC704" s="784"/>
      <c r="AD704" s="392"/>
      <c r="AE704" s="256"/>
      <c r="AF704" s="264"/>
      <c r="AG704" s="264"/>
      <c r="AH704" s="264"/>
      <c r="AI704" s="816"/>
      <c r="AJ704" s="10"/>
      <c r="AK704" s="59"/>
      <c r="AL704" s="59"/>
      <c r="AM704" s="59"/>
      <c r="AN704" s="59"/>
      <c r="AO704" s="11"/>
      <c r="AP704" s="55"/>
    </row>
    <row r="705" spans="1:42" ht="40" customHeight="1" x14ac:dyDescent="0.2">
      <c r="A705" s="635"/>
      <c r="B705" s="223"/>
      <c r="C705" s="487"/>
      <c r="D705" s="489"/>
      <c r="E705" s="491"/>
      <c r="F705" s="493"/>
      <c r="G705" s="463"/>
      <c r="H705" s="465"/>
      <c r="I705" s="508"/>
      <c r="J705" s="508"/>
      <c r="K705" s="366"/>
      <c r="L705" s="369" t="s">
        <v>785</v>
      </c>
      <c r="M705" s="538">
        <v>0.2</v>
      </c>
      <c r="N705" s="53" t="s">
        <v>43</v>
      </c>
      <c r="O705" s="106">
        <v>0.25</v>
      </c>
      <c r="P705" s="106">
        <v>0.5</v>
      </c>
      <c r="Q705" s="106">
        <v>0.75</v>
      </c>
      <c r="R705" s="157">
        <v>1</v>
      </c>
      <c r="S705" s="192">
        <f t="shared" ref="S705" si="2868">SUM(O705:O705)*M705</f>
        <v>0.05</v>
      </c>
      <c r="T705" s="193">
        <f t="shared" ref="T705" si="2869">SUM(P705:P705)*M705</f>
        <v>0.1</v>
      </c>
      <c r="U705" s="193">
        <f t="shared" ref="U705" si="2870">SUM(Q705:Q705)*M705</f>
        <v>0.15000000000000002</v>
      </c>
      <c r="V705" s="201">
        <f t="shared" ref="V705" si="2871">SUM(R705:R705)*M705</f>
        <v>0.2</v>
      </c>
      <c r="W705" s="205">
        <f t="shared" si="2855"/>
        <v>0.2</v>
      </c>
      <c r="X705" s="245"/>
      <c r="Y705" s="248"/>
      <c r="Z705" s="248"/>
      <c r="AA705" s="248"/>
      <c r="AB705" s="251"/>
      <c r="AC705" s="784"/>
      <c r="AD705" s="392"/>
      <c r="AE705" s="255" t="str">
        <f t="shared" si="2782"/>
        <v>PARA MEJORAR</v>
      </c>
      <c r="AF705" s="264" t="str">
        <f>+IF(Q706&gt;Q705,"SUPERADA",IF(Q706=Q705,"EQUILIBRADA",IF(Q706&lt;Q705,"PARA MEJORAR")))</f>
        <v>PARA MEJORAR</v>
      </c>
      <c r="AG705" s="264"/>
      <c r="AH705" s="264"/>
      <c r="AI705" s="816"/>
      <c r="AJ705" s="10"/>
      <c r="AK705" s="59"/>
      <c r="AL705" s="59"/>
      <c r="AM705" s="59"/>
      <c r="AN705" s="59"/>
      <c r="AO705" s="11"/>
      <c r="AP705" s="55"/>
    </row>
    <row r="706" spans="1:42" ht="40" customHeight="1" thickBot="1" x14ac:dyDescent="0.25">
      <c r="A706" s="635"/>
      <c r="B706" s="223"/>
      <c r="C706" s="487"/>
      <c r="D706" s="489"/>
      <c r="E706" s="491"/>
      <c r="F706" s="493"/>
      <c r="G706" s="463"/>
      <c r="H706" s="465"/>
      <c r="I706" s="508"/>
      <c r="J706" s="508"/>
      <c r="K706" s="366"/>
      <c r="L706" s="369"/>
      <c r="M706" s="538"/>
      <c r="N706" s="51" t="s">
        <v>49</v>
      </c>
      <c r="O706" s="92">
        <v>0</v>
      </c>
      <c r="P706" s="92">
        <v>0</v>
      </c>
      <c r="Q706" s="92">
        <v>0</v>
      </c>
      <c r="R706" s="170">
        <v>0</v>
      </c>
      <c r="S706" s="189">
        <f t="shared" ref="S706" si="2872">SUM(O706:O706)*M705</f>
        <v>0</v>
      </c>
      <c r="T706" s="190">
        <f t="shared" ref="T706" si="2873">SUM(P706:P706)*M705</f>
        <v>0</v>
      </c>
      <c r="U706" s="190">
        <f t="shared" ref="U706" si="2874">SUM(Q706:Q706)*M705</f>
        <v>0</v>
      </c>
      <c r="V706" s="200">
        <f t="shared" ref="V706" si="2875">SUM(R706:R706)*M705</f>
        <v>0</v>
      </c>
      <c r="W706" s="204">
        <f t="shared" si="2855"/>
        <v>0</v>
      </c>
      <c r="X706" s="245"/>
      <c r="Y706" s="248"/>
      <c r="Z706" s="248"/>
      <c r="AA706" s="248"/>
      <c r="AB706" s="251"/>
      <c r="AC706" s="784"/>
      <c r="AD706" s="392"/>
      <c r="AE706" s="256"/>
      <c r="AF706" s="264"/>
      <c r="AG706" s="264"/>
      <c r="AH706" s="264"/>
      <c r="AI706" s="816"/>
      <c r="AJ706" s="10"/>
      <c r="AK706" s="59"/>
      <c r="AL706" s="59"/>
      <c r="AM706" s="59"/>
      <c r="AN706" s="59"/>
      <c r="AO706" s="11"/>
      <c r="AP706" s="55"/>
    </row>
    <row r="707" spans="1:42" ht="40" customHeight="1" x14ac:dyDescent="0.2">
      <c r="A707" s="635"/>
      <c r="B707" s="223"/>
      <c r="C707" s="487"/>
      <c r="D707" s="489"/>
      <c r="E707" s="491"/>
      <c r="F707" s="493"/>
      <c r="G707" s="463"/>
      <c r="H707" s="465"/>
      <c r="I707" s="508"/>
      <c r="J707" s="508"/>
      <c r="K707" s="366"/>
      <c r="L707" s="369" t="s">
        <v>786</v>
      </c>
      <c r="M707" s="538">
        <v>0.2</v>
      </c>
      <c r="N707" s="53" t="s">
        <v>43</v>
      </c>
      <c r="O707" s="106">
        <v>0.25</v>
      </c>
      <c r="P707" s="106">
        <v>0.5</v>
      </c>
      <c r="Q707" s="106">
        <v>0.75</v>
      </c>
      <c r="R707" s="157">
        <v>1</v>
      </c>
      <c r="S707" s="192">
        <f t="shared" ref="S707" si="2876">SUM(O707:O707)*M707</f>
        <v>0.05</v>
      </c>
      <c r="T707" s="193">
        <f t="shared" ref="T707" si="2877">SUM(P707:P707)*M707</f>
        <v>0.1</v>
      </c>
      <c r="U707" s="193">
        <f t="shared" ref="U707" si="2878">SUM(Q707:Q707)*M707</f>
        <v>0.15000000000000002</v>
      </c>
      <c r="V707" s="201">
        <f t="shared" ref="V707" si="2879">SUM(R707:R707)*M707</f>
        <v>0.2</v>
      </c>
      <c r="W707" s="205">
        <f t="shared" si="2855"/>
        <v>0.2</v>
      </c>
      <c r="X707" s="245"/>
      <c r="Y707" s="248"/>
      <c r="Z707" s="248"/>
      <c r="AA707" s="248"/>
      <c r="AB707" s="251"/>
      <c r="AC707" s="784"/>
      <c r="AD707" s="392"/>
      <c r="AE707" s="255" t="str">
        <f t="shared" si="2782"/>
        <v>PARA MEJORAR</v>
      </c>
      <c r="AF707" s="264" t="str">
        <f>+IF(Q708&gt;Q707,"SUPERADA",IF(Q708=Q707,"EQUILIBRADA",IF(Q708&lt;Q707,"PARA MEJORAR")))</f>
        <v>PARA MEJORAR</v>
      </c>
      <c r="AG707" s="264"/>
      <c r="AH707" s="264"/>
      <c r="AI707" s="816"/>
      <c r="AJ707" s="10"/>
      <c r="AK707" s="59"/>
      <c r="AL707" s="59"/>
      <c r="AM707" s="59"/>
      <c r="AN707" s="59"/>
      <c r="AO707" s="11"/>
      <c r="AP707" s="55"/>
    </row>
    <row r="708" spans="1:42" ht="40" customHeight="1" thickBot="1" x14ac:dyDescent="0.25">
      <c r="A708" s="635"/>
      <c r="B708" s="223"/>
      <c r="C708" s="487"/>
      <c r="D708" s="489"/>
      <c r="E708" s="491"/>
      <c r="F708" s="493"/>
      <c r="G708" s="463"/>
      <c r="H708" s="465"/>
      <c r="I708" s="508"/>
      <c r="J708" s="508"/>
      <c r="K708" s="366"/>
      <c r="L708" s="369"/>
      <c r="M708" s="538"/>
      <c r="N708" s="51" t="s">
        <v>49</v>
      </c>
      <c r="O708" s="76">
        <v>0</v>
      </c>
      <c r="P708" s="76">
        <v>0</v>
      </c>
      <c r="Q708" s="76">
        <v>0</v>
      </c>
      <c r="R708" s="158">
        <v>0</v>
      </c>
      <c r="S708" s="189">
        <f t="shared" ref="S708" si="2880">SUM(O708:O708)*M707</f>
        <v>0</v>
      </c>
      <c r="T708" s="190">
        <f t="shared" ref="T708" si="2881">SUM(P708:P708)*M707</f>
        <v>0</v>
      </c>
      <c r="U708" s="190">
        <f t="shared" ref="U708" si="2882">SUM(Q708:Q708)*M707</f>
        <v>0</v>
      </c>
      <c r="V708" s="200">
        <f t="shared" ref="V708" si="2883">SUM(R708:R708)*M707</f>
        <v>0</v>
      </c>
      <c r="W708" s="204">
        <f t="shared" si="2855"/>
        <v>0</v>
      </c>
      <c r="X708" s="245"/>
      <c r="Y708" s="248"/>
      <c r="Z708" s="248"/>
      <c r="AA708" s="248"/>
      <c r="AB708" s="251"/>
      <c r="AC708" s="784"/>
      <c r="AD708" s="392"/>
      <c r="AE708" s="256"/>
      <c r="AF708" s="264"/>
      <c r="AG708" s="264"/>
      <c r="AH708" s="264"/>
      <c r="AI708" s="816"/>
      <c r="AJ708" s="10"/>
      <c r="AK708" s="59"/>
      <c r="AL708" s="59"/>
      <c r="AM708" s="59"/>
      <c r="AN708" s="59"/>
      <c r="AO708" s="11"/>
      <c r="AP708" s="55"/>
    </row>
    <row r="709" spans="1:42" ht="40" customHeight="1" x14ac:dyDescent="0.2">
      <c r="A709" s="635"/>
      <c r="B709" s="223"/>
      <c r="C709" s="487"/>
      <c r="D709" s="489"/>
      <c r="E709" s="491"/>
      <c r="F709" s="493"/>
      <c r="G709" s="463"/>
      <c r="H709" s="465"/>
      <c r="I709" s="508"/>
      <c r="J709" s="508"/>
      <c r="K709" s="366"/>
      <c r="L709" s="369" t="s">
        <v>787</v>
      </c>
      <c r="M709" s="538">
        <v>0.1</v>
      </c>
      <c r="N709" s="53" t="s">
        <v>43</v>
      </c>
      <c r="O709" s="111">
        <v>0</v>
      </c>
      <c r="P709" s="111">
        <v>0</v>
      </c>
      <c r="Q709" s="111">
        <v>0.5</v>
      </c>
      <c r="R709" s="162">
        <v>1</v>
      </c>
      <c r="S709" s="192">
        <f t="shared" ref="S709" si="2884">SUM(O709:O709)*M709</f>
        <v>0</v>
      </c>
      <c r="T709" s="193">
        <f t="shared" ref="T709" si="2885">SUM(P709:P709)*M709</f>
        <v>0</v>
      </c>
      <c r="U709" s="193">
        <f t="shared" ref="U709" si="2886">SUM(Q709:Q709)*M709</f>
        <v>0.05</v>
      </c>
      <c r="V709" s="201">
        <f t="shared" ref="V709" si="2887">SUM(R709:R709)*M709</f>
        <v>0.1</v>
      </c>
      <c r="W709" s="205">
        <f t="shared" si="2855"/>
        <v>0.1</v>
      </c>
      <c r="X709" s="245"/>
      <c r="Y709" s="248"/>
      <c r="Z709" s="248"/>
      <c r="AA709" s="248"/>
      <c r="AB709" s="251"/>
      <c r="AC709" s="784"/>
      <c r="AD709" s="392"/>
      <c r="AE709" s="255" t="str">
        <f t="shared" si="2782"/>
        <v>EQUILIBRADA</v>
      </c>
      <c r="AF709" s="264" t="str">
        <f>+IF(Q710&gt;Q709,"SUPERADA",IF(Q710=Q709,"EQUILIBRADA",IF(Q710&lt;Q709,"PARA MEJORAR")))</f>
        <v>PARA MEJORAR</v>
      </c>
      <c r="AG709" s="264"/>
      <c r="AH709" s="264"/>
      <c r="AI709" s="816"/>
      <c r="AJ709" s="10"/>
      <c r="AK709" s="59"/>
      <c r="AL709" s="59"/>
      <c r="AM709" s="59"/>
      <c r="AN709" s="59"/>
      <c r="AO709" s="11"/>
      <c r="AP709" s="55"/>
    </row>
    <row r="710" spans="1:42" ht="40" customHeight="1" thickBot="1" x14ac:dyDescent="0.25">
      <c r="A710" s="635"/>
      <c r="B710" s="223"/>
      <c r="C710" s="487"/>
      <c r="D710" s="489"/>
      <c r="E710" s="491"/>
      <c r="F710" s="493"/>
      <c r="G710" s="464"/>
      <c r="H710" s="465"/>
      <c r="I710" s="509"/>
      <c r="J710" s="509"/>
      <c r="K710" s="366"/>
      <c r="L710" s="370"/>
      <c r="M710" s="539"/>
      <c r="N710" s="51" t="s">
        <v>49</v>
      </c>
      <c r="O710" s="76">
        <v>0</v>
      </c>
      <c r="P710" s="76">
        <v>0</v>
      </c>
      <c r="Q710" s="76">
        <v>0</v>
      </c>
      <c r="R710" s="158">
        <v>0</v>
      </c>
      <c r="S710" s="195">
        <f t="shared" ref="S710" si="2888">SUM(O710:O710)*M709</f>
        <v>0</v>
      </c>
      <c r="T710" s="196">
        <f t="shared" ref="T710" si="2889">SUM(P710:P710)*M709</f>
        <v>0</v>
      </c>
      <c r="U710" s="196">
        <f t="shared" ref="U710" si="2890">SUM(Q710:Q710)*M709</f>
        <v>0</v>
      </c>
      <c r="V710" s="202">
        <f t="shared" ref="V710" si="2891">SUM(R710:R710)*M709</f>
        <v>0</v>
      </c>
      <c r="W710" s="206">
        <f t="shared" si="2855"/>
        <v>0</v>
      </c>
      <c r="X710" s="245"/>
      <c r="Y710" s="248"/>
      <c r="Z710" s="248"/>
      <c r="AA710" s="248"/>
      <c r="AB710" s="251"/>
      <c r="AC710" s="784"/>
      <c r="AD710" s="392"/>
      <c r="AE710" s="256"/>
      <c r="AF710" s="265"/>
      <c r="AG710" s="265"/>
      <c r="AH710" s="264"/>
      <c r="AI710" s="816"/>
      <c r="AJ710" s="10"/>
      <c r="AK710" s="59"/>
      <c r="AL710" s="59"/>
      <c r="AM710" s="59"/>
      <c r="AN710" s="59"/>
      <c r="AO710" s="11"/>
      <c r="AP710" s="55"/>
    </row>
    <row r="711" spans="1:42" ht="40" customHeight="1" x14ac:dyDescent="0.2">
      <c r="A711" s="635"/>
      <c r="B711" s="223"/>
      <c r="C711" s="486">
        <v>45</v>
      </c>
      <c r="D711" s="488" t="s">
        <v>788</v>
      </c>
      <c r="E711" s="490">
        <v>52</v>
      </c>
      <c r="F711" s="492" t="s">
        <v>789</v>
      </c>
      <c r="G711" s="500" t="s">
        <v>790</v>
      </c>
      <c r="H711" s="470">
        <v>98</v>
      </c>
      <c r="I711" s="507" t="s">
        <v>791</v>
      </c>
      <c r="J711" s="507" t="s">
        <v>782</v>
      </c>
      <c r="K711" s="365">
        <v>0</v>
      </c>
      <c r="L711" s="368" t="s">
        <v>792</v>
      </c>
      <c r="M711" s="803">
        <v>0.5</v>
      </c>
      <c r="N711" s="53" t="s">
        <v>43</v>
      </c>
      <c r="O711" s="102">
        <v>0.25</v>
      </c>
      <c r="P711" s="102">
        <v>0.5</v>
      </c>
      <c r="Q711" s="102">
        <v>0.75</v>
      </c>
      <c r="R711" s="160">
        <v>1</v>
      </c>
      <c r="S711" s="186">
        <f t="shared" ref="S711" si="2892">SUM(O711:O711)*M711</f>
        <v>0.125</v>
      </c>
      <c r="T711" s="187">
        <f t="shared" ref="T711" si="2893">SUM(P711:P711)*M711</f>
        <v>0.25</v>
      </c>
      <c r="U711" s="187">
        <f t="shared" ref="U711" si="2894">SUM(Q711:Q711)*M711</f>
        <v>0.375</v>
      </c>
      <c r="V711" s="199">
        <f t="shared" ref="V711" si="2895">SUM(R711:R711)*M711</f>
        <v>0.5</v>
      </c>
      <c r="W711" s="203">
        <f t="shared" si="2855"/>
        <v>0.5</v>
      </c>
      <c r="X711" s="244">
        <f>+S708+S712+S714+S710</f>
        <v>0</v>
      </c>
      <c r="Y711" s="247">
        <f>+T708+T712+T714+T710</f>
        <v>0</v>
      </c>
      <c r="Z711" s="247">
        <f>+U708+U712+U714+U710</f>
        <v>0</v>
      </c>
      <c r="AA711" s="247">
        <f>+V708+V712+V714+V710</f>
        <v>0</v>
      </c>
      <c r="AB711" s="250">
        <f>+W708+W712+W714+W710</f>
        <v>0</v>
      </c>
      <c r="AC711" s="784"/>
      <c r="AD711" s="392"/>
      <c r="AE711" s="255" t="str">
        <f t="shared" si="2782"/>
        <v>PARA MEJORAR</v>
      </c>
      <c r="AF711" s="263" t="str">
        <f>+IF(Q712&gt;Q711,"SUPERADA",IF(Q712=Q711,"EQUILIBRADA",IF(Q712&lt;Q711,"PARA MEJORAR")))</f>
        <v>PARA MEJORAR</v>
      </c>
      <c r="AG711" s="263" t="str">
        <f>IF(COUNTIF(AF711:AF718,"PARA MEJORAR")&gt;=1,"PARA MEJORAR","BIEN")</f>
        <v>PARA MEJORAR</v>
      </c>
      <c r="AH711" s="264"/>
      <c r="AI711" s="816"/>
      <c r="AJ711" s="5"/>
      <c r="AK711" s="6"/>
      <c r="AL711" s="6"/>
      <c r="AM711" s="6"/>
      <c r="AN711" s="6"/>
      <c r="AO711" s="7"/>
      <c r="AP711" s="55"/>
    </row>
    <row r="712" spans="1:42" ht="40" customHeight="1" thickBot="1" x14ac:dyDescent="0.25">
      <c r="A712" s="635"/>
      <c r="B712" s="223"/>
      <c r="C712" s="487"/>
      <c r="D712" s="489"/>
      <c r="E712" s="491"/>
      <c r="F712" s="493"/>
      <c r="G712" s="463"/>
      <c r="H712" s="465"/>
      <c r="I712" s="508"/>
      <c r="J712" s="508"/>
      <c r="K712" s="366"/>
      <c r="L712" s="369"/>
      <c r="M712" s="538"/>
      <c r="N712" s="51" t="s">
        <v>49</v>
      </c>
      <c r="O712" s="76">
        <v>0</v>
      </c>
      <c r="P712" s="76">
        <v>0</v>
      </c>
      <c r="Q712" s="76">
        <v>0</v>
      </c>
      <c r="R712" s="158">
        <v>0</v>
      </c>
      <c r="S712" s="189">
        <f t="shared" ref="S712" si="2896">SUM(O712:O712)*M711</f>
        <v>0</v>
      </c>
      <c r="T712" s="190">
        <f t="shared" ref="T712" si="2897">SUM(P712:P712)*M711</f>
        <v>0</v>
      </c>
      <c r="U712" s="190">
        <f t="shared" ref="U712" si="2898">SUM(Q712:Q712)*M711</f>
        <v>0</v>
      </c>
      <c r="V712" s="200">
        <f t="shared" ref="V712" si="2899">SUM(R712:R712)*M711</f>
        <v>0</v>
      </c>
      <c r="W712" s="204">
        <f t="shared" si="2855"/>
        <v>0</v>
      </c>
      <c r="X712" s="245"/>
      <c r="Y712" s="248"/>
      <c r="Z712" s="248"/>
      <c r="AA712" s="248"/>
      <c r="AB712" s="251"/>
      <c r="AC712" s="784"/>
      <c r="AD712" s="392"/>
      <c r="AE712" s="256"/>
      <c r="AF712" s="264"/>
      <c r="AG712" s="264"/>
      <c r="AH712" s="264"/>
      <c r="AI712" s="816"/>
      <c r="AJ712" s="10"/>
      <c r="AK712" s="59"/>
      <c r="AL712" s="59"/>
      <c r="AM712" s="59"/>
      <c r="AN712" s="59"/>
      <c r="AO712" s="11"/>
      <c r="AP712" s="55"/>
    </row>
    <row r="713" spans="1:42" ht="40" customHeight="1" x14ac:dyDescent="0.2">
      <c r="A713" s="635"/>
      <c r="B713" s="223"/>
      <c r="C713" s="487"/>
      <c r="D713" s="489"/>
      <c r="E713" s="491"/>
      <c r="F713" s="493"/>
      <c r="G713" s="463"/>
      <c r="H713" s="465"/>
      <c r="I713" s="508"/>
      <c r="J713" s="508"/>
      <c r="K713" s="366"/>
      <c r="L713" s="369" t="s">
        <v>793</v>
      </c>
      <c r="M713" s="538">
        <v>0.3</v>
      </c>
      <c r="N713" s="53" t="s">
        <v>43</v>
      </c>
      <c r="O713" s="111">
        <v>0</v>
      </c>
      <c r="P713" s="111">
        <v>0</v>
      </c>
      <c r="Q713" s="111">
        <v>0</v>
      </c>
      <c r="R713" s="162">
        <v>1</v>
      </c>
      <c r="S713" s="192">
        <f t="shared" ref="S713" si="2900">SUM(O713:O713)*M713</f>
        <v>0</v>
      </c>
      <c r="T713" s="193">
        <f t="shared" ref="T713" si="2901">SUM(P713:P713)*M713</f>
        <v>0</v>
      </c>
      <c r="U713" s="193">
        <f t="shared" ref="U713" si="2902">SUM(Q713:Q713)*M713</f>
        <v>0</v>
      </c>
      <c r="V713" s="201">
        <f t="shared" ref="V713" si="2903">SUM(R713:R713)*M713</f>
        <v>0.3</v>
      </c>
      <c r="W713" s="205">
        <f t="shared" si="2855"/>
        <v>0.3</v>
      </c>
      <c r="X713" s="245"/>
      <c r="Y713" s="248"/>
      <c r="Z713" s="248"/>
      <c r="AA713" s="248"/>
      <c r="AB713" s="251"/>
      <c r="AC713" s="784"/>
      <c r="AD713" s="392"/>
      <c r="AE713" s="255" t="str">
        <f t="shared" si="2782"/>
        <v>EQUILIBRADA</v>
      </c>
      <c r="AF713" s="264"/>
      <c r="AG713" s="264"/>
      <c r="AH713" s="264"/>
      <c r="AI713" s="816"/>
      <c r="AJ713" s="10"/>
      <c r="AK713" s="59"/>
      <c r="AL713" s="59"/>
      <c r="AM713" s="59"/>
      <c r="AN713" s="59"/>
      <c r="AO713" s="11"/>
      <c r="AP713" s="55"/>
    </row>
    <row r="714" spans="1:42" ht="40" customHeight="1" thickBot="1" x14ac:dyDescent="0.25">
      <c r="A714" s="635"/>
      <c r="B714" s="223"/>
      <c r="C714" s="487"/>
      <c r="D714" s="489"/>
      <c r="E714" s="491"/>
      <c r="F714" s="493"/>
      <c r="G714" s="463"/>
      <c r="H714" s="465"/>
      <c r="I714" s="508"/>
      <c r="J714" s="508"/>
      <c r="K714" s="366"/>
      <c r="L714" s="369"/>
      <c r="M714" s="538"/>
      <c r="N714" s="51" t="s">
        <v>49</v>
      </c>
      <c r="O714" s="92">
        <v>0</v>
      </c>
      <c r="P714" s="92">
        <v>0</v>
      </c>
      <c r="Q714" s="92">
        <v>0</v>
      </c>
      <c r="R714" s="170">
        <v>0</v>
      </c>
      <c r="S714" s="189">
        <f t="shared" ref="S714" si="2904">SUM(O714:O714)*M713</f>
        <v>0</v>
      </c>
      <c r="T714" s="190">
        <f t="shared" ref="T714" si="2905">SUM(P714:P714)*M713</f>
        <v>0</v>
      </c>
      <c r="U714" s="190">
        <f t="shared" ref="U714" si="2906">SUM(Q714:Q714)*M713</f>
        <v>0</v>
      </c>
      <c r="V714" s="200">
        <f t="shared" ref="V714" si="2907">SUM(R714:R714)*M713</f>
        <v>0</v>
      </c>
      <c r="W714" s="204">
        <f t="shared" si="2855"/>
        <v>0</v>
      </c>
      <c r="X714" s="245"/>
      <c r="Y714" s="248"/>
      <c r="Z714" s="248"/>
      <c r="AA714" s="248"/>
      <c r="AB714" s="251"/>
      <c r="AC714" s="784"/>
      <c r="AD714" s="392"/>
      <c r="AE714" s="256"/>
      <c r="AF714" s="264"/>
      <c r="AG714" s="264"/>
      <c r="AH714" s="264"/>
      <c r="AI714" s="816"/>
      <c r="AJ714" s="10"/>
      <c r="AK714" s="59"/>
      <c r="AL714" s="59"/>
      <c r="AM714" s="59"/>
      <c r="AN714" s="59"/>
      <c r="AO714" s="11"/>
      <c r="AP714" s="55"/>
    </row>
    <row r="715" spans="1:42" ht="40" customHeight="1" x14ac:dyDescent="0.2">
      <c r="A715" s="635"/>
      <c r="B715" s="223"/>
      <c r="C715" s="487"/>
      <c r="D715" s="489"/>
      <c r="E715" s="491"/>
      <c r="F715" s="493"/>
      <c r="G715" s="463"/>
      <c r="H715" s="465"/>
      <c r="I715" s="508"/>
      <c r="J715" s="508"/>
      <c r="K715" s="366"/>
      <c r="L715" s="369" t="s">
        <v>794</v>
      </c>
      <c r="M715" s="538">
        <v>0.1</v>
      </c>
      <c r="N715" s="53" t="s">
        <v>43</v>
      </c>
      <c r="O715" s="106">
        <v>0.25</v>
      </c>
      <c r="P715" s="106">
        <v>0.5</v>
      </c>
      <c r="Q715" s="106">
        <v>0.75</v>
      </c>
      <c r="R715" s="157">
        <v>1</v>
      </c>
      <c r="S715" s="192">
        <f t="shared" ref="S715" si="2908">SUM(O715:O715)*M715</f>
        <v>2.5000000000000001E-2</v>
      </c>
      <c r="T715" s="193">
        <f t="shared" ref="T715" si="2909">SUM(P715:P715)*M715</f>
        <v>0.05</v>
      </c>
      <c r="U715" s="193">
        <f t="shared" ref="U715" si="2910">SUM(Q715:Q715)*M715</f>
        <v>7.5000000000000011E-2</v>
      </c>
      <c r="V715" s="201">
        <f t="shared" ref="V715" si="2911">SUM(R715:R715)*M715</f>
        <v>0.1</v>
      </c>
      <c r="W715" s="205">
        <f t="shared" si="2855"/>
        <v>0.1</v>
      </c>
      <c r="X715" s="245"/>
      <c r="Y715" s="248"/>
      <c r="Z715" s="248"/>
      <c r="AA715" s="248"/>
      <c r="AB715" s="251"/>
      <c r="AC715" s="784"/>
      <c r="AD715" s="392"/>
      <c r="AE715" s="255" t="str">
        <f t="shared" si="2782"/>
        <v>PARA MEJORAR</v>
      </c>
      <c r="AF715" s="264"/>
      <c r="AG715" s="264"/>
      <c r="AH715" s="264"/>
      <c r="AI715" s="816"/>
      <c r="AJ715" s="10"/>
      <c r="AK715" s="59"/>
      <c r="AL715" s="59"/>
      <c r="AM715" s="59"/>
      <c r="AN715" s="59"/>
      <c r="AO715" s="11"/>
      <c r="AP715" s="55"/>
    </row>
    <row r="716" spans="1:42" ht="40" customHeight="1" thickBot="1" x14ac:dyDescent="0.25">
      <c r="A716" s="635"/>
      <c r="B716" s="223"/>
      <c r="C716" s="487"/>
      <c r="D716" s="489"/>
      <c r="E716" s="491"/>
      <c r="F716" s="493"/>
      <c r="G716" s="463"/>
      <c r="H716" s="465"/>
      <c r="I716" s="508"/>
      <c r="J716" s="508"/>
      <c r="K716" s="366"/>
      <c r="L716" s="369"/>
      <c r="M716" s="538"/>
      <c r="N716" s="51" t="s">
        <v>49</v>
      </c>
      <c r="O716" s="92">
        <v>0</v>
      </c>
      <c r="P716" s="92">
        <v>0</v>
      </c>
      <c r="Q716" s="92">
        <v>0</v>
      </c>
      <c r="R716" s="170">
        <v>0</v>
      </c>
      <c r="S716" s="189">
        <f t="shared" ref="S716" si="2912">SUM(O716:O716)*M715</f>
        <v>0</v>
      </c>
      <c r="T716" s="190">
        <f t="shared" ref="T716" si="2913">SUM(P716:P716)*M715</f>
        <v>0</v>
      </c>
      <c r="U716" s="190">
        <f t="shared" ref="U716" si="2914">SUM(Q716:Q716)*M715</f>
        <v>0</v>
      </c>
      <c r="V716" s="200">
        <f t="shared" ref="V716" si="2915">SUM(R716:R716)*M715</f>
        <v>0</v>
      </c>
      <c r="W716" s="204">
        <f t="shared" si="2855"/>
        <v>0</v>
      </c>
      <c r="X716" s="245"/>
      <c r="Y716" s="248"/>
      <c r="Z716" s="248"/>
      <c r="AA716" s="248"/>
      <c r="AB716" s="251"/>
      <c r="AC716" s="784"/>
      <c r="AD716" s="392"/>
      <c r="AE716" s="256"/>
      <c r="AF716" s="264"/>
      <c r="AG716" s="264"/>
      <c r="AH716" s="264"/>
      <c r="AI716" s="816"/>
      <c r="AJ716" s="10"/>
      <c r="AK716" s="59"/>
      <c r="AL716" s="59"/>
      <c r="AM716" s="59"/>
      <c r="AN716" s="59"/>
      <c r="AO716" s="11"/>
      <c r="AP716" s="55"/>
    </row>
    <row r="717" spans="1:42" ht="40" customHeight="1" x14ac:dyDescent="0.2">
      <c r="A717" s="635"/>
      <c r="B717" s="223"/>
      <c r="C717" s="487"/>
      <c r="D717" s="489"/>
      <c r="E717" s="491"/>
      <c r="F717" s="493"/>
      <c r="G717" s="463"/>
      <c r="H717" s="465"/>
      <c r="I717" s="508"/>
      <c r="J717" s="508"/>
      <c r="K717" s="366"/>
      <c r="L717" s="369" t="s">
        <v>795</v>
      </c>
      <c r="M717" s="538">
        <v>0.1</v>
      </c>
      <c r="N717" s="53" t="s">
        <v>43</v>
      </c>
      <c r="O717" s="106">
        <v>0.25</v>
      </c>
      <c r="P717" s="106">
        <v>0.5</v>
      </c>
      <c r="Q717" s="106">
        <v>0.75</v>
      </c>
      <c r="R717" s="157">
        <v>1</v>
      </c>
      <c r="S717" s="192">
        <f t="shared" ref="S717" si="2916">SUM(O717:O717)*M717</f>
        <v>2.5000000000000001E-2</v>
      </c>
      <c r="T717" s="193">
        <f t="shared" ref="T717" si="2917">SUM(P717:P717)*M717</f>
        <v>0.05</v>
      </c>
      <c r="U717" s="193">
        <f t="shared" ref="U717" si="2918">SUM(Q717:Q717)*M717</f>
        <v>7.5000000000000011E-2</v>
      </c>
      <c r="V717" s="201">
        <f t="shared" ref="V717" si="2919">SUM(R717:R717)*M717</f>
        <v>0.1</v>
      </c>
      <c r="W717" s="205">
        <f t="shared" si="2855"/>
        <v>0.1</v>
      </c>
      <c r="X717" s="245"/>
      <c r="Y717" s="248"/>
      <c r="Z717" s="248"/>
      <c r="AA717" s="248"/>
      <c r="AB717" s="251"/>
      <c r="AC717" s="784"/>
      <c r="AD717" s="392"/>
      <c r="AE717" s="255" t="str">
        <f t="shared" si="2782"/>
        <v>PARA MEJORAR</v>
      </c>
      <c r="AF717" s="264"/>
      <c r="AG717" s="264"/>
      <c r="AH717" s="264"/>
      <c r="AI717" s="816"/>
      <c r="AJ717" s="5"/>
      <c r="AK717" s="6"/>
      <c r="AL717" s="6"/>
      <c r="AM717" s="6"/>
      <c r="AN717" s="6"/>
      <c r="AO717" s="7"/>
      <c r="AP717" s="55"/>
    </row>
    <row r="718" spans="1:42" ht="40" customHeight="1" thickBot="1" x14ac:dyDescent="0.25">
      <c r="A718" s="635"/>
      <c r="B718" s="223"/>
      <c r="C718" s="496"/>
      <c r="D718" s="497"/>
      <c r="E718" s="498"/>
      <c r="F718" s="499"/>
      <c r="G718" s="464"/>
      <c r="H718" s="466"/>
      <c r="I718" s="509"/>
      <c r="J718" s="509"/>
      <c r="K718" s="367"/>
      <c r="L718" s="370"/>
      <c r="M718" s="539"/>
      <c r="N718" s="51" t="s">
        <v>49</v>
      </c>
      <c r="O718" s="78">
        <v>0</v>
      </c>
      <c r="P718" s="78">
        <v>0</v>
      </c>
      <c r="Q718" s="78">
        <v>0</v>
      </c>
      <c r="R718" s="159">
        <v>0</v>
      </c>
      <c r="S718" s="195">
        <f t="shared" ref="S718" si="2920">SUM(O718:O718)*M717</f>
        <v>0</v>
      </c>
      <c r="T718" s="196">
        <f t="shared" ref="T718" si="2921">SUM(P718:P718)*M717</f>
        <v>0</v>
      </c>
      <c r="U718" s="196">
        <f t="shared" ref="U718" si="2922">SUM(Q718:Q718)*M717</f>
        <v>0</v>
      </c>
      <c r="V718" s="202">
        <f t="shared" ref="V718" si="2923">SUM(R718:R718)*M717</f>
        <v>0</v>
      </c>
      <c r="W718" s="206">
        <f t="shared" si="2855"/>
        <v>0</v>
      </c>
      <c r="X718" s="246"/>
      <c r="Y718" s="249"/>
      <c r="Z718" s="249"/>
      <c r="AA718" s="249"/>
      <c r="AB718" s="252"/>
      <c r="AC718" s="784"/>
      <c r="AD718" s="392"/>
      <c r="AE718" s="256"/>
      <c r="AF718" s="265"/>
      <c r="AG718" s="265"/>
      <c r="AH718" s="264"/>
      <c r="AI718" s="816"/>
      <c r="AJ718" s="10"/>
      <c r="AK718" s="59"/>
      <c r="AL718" s="59"/>
      <c r="AM718" s="59"/>
      <c r="AN718" s="59"/>
      <c r="AO718" s="11"/>
      <c r="AP718" s="55"/>
    </row>
    <row r="719" spans="1:42" ht="40" customHeight="1" x14ac:dyDescent="0.2">
      <c r="A719" s="635"/>
      <c r="B719" s="223"/>
      <c r="C719" s="486">
        <v>46</v>
      </c>
      <c r="D719" s="488" t="s">
        <v>796</v>
      </c>
      <c r="E719" s="490">
        <v>53</v>
      </c>
      <c r="F719" s="492" t="s">
        <v>797</v>
      </c>
      <c r="G719" s="540" t="s">
        <v>798</v>
      </c>
      <c r="H719" s="470">
        <v>99</v>
      </c>
      <c r="I719" s="507" t="s">
        <v>799</v>
      </c>
      <c r="J719" s="507" t="s">
        <v>782</v>
      </c>
      <c r="K719" s="365">
        <v>0</v>
      </c>
      <c r="L719" s="368" t="s">
        <v>800</v>
      </c>
      <c r="M719" s="803">
        <v>0.4</v>
      </c>
      <c r="N719" s="53" t="s">
        <v>43</v>
      </c>
      <c r="O719" s="102">
        <v>0.25</v>
      </c>
      <c r="P719" s="102">
        <v>0.5</v>
      </c>
      <c r="Q719" s="102">
        <v>0.75</v>
      </c>
      <c r="R719" s="160">
        <v>1</v>
      </c>
      <c r="S719" s="186">
        <f t="shared" ref="S719" si="2924">SUM(O719:O719)*M719</f>
        <v>0.1</v>
      </c>
      <c r="T719" s="187">
        <f t="shared" ref="T719" si="2925">SUM(P719:P719)*M719</f>
        <v>0.2</v>
      </c>
      <c r="U719" s="187">
        <f t="shared" ref="U719" si="2926">SUM(Q719:Q719)*M719</f>
        <v>0.30000000000000004</v>
      </c>
      <c r="V719" s="199">
        <f t="shared" ref="V719" si="2927">SUM(R719:R719)*M719</f>
        <v>0.4</v>
      </c>
      <c r="W719" s="203">
        <f t="shared" si="2855"/>
        <v>0.4</v>
      </c>
      <c r="X719" s="244">
        <f>+S716+S718+S720</f>
        <v>0</v>
      </c>
      <c r="Y719" s="247">
        <f>+T716+T718+T720</f>
        <v>0</v>
      </c>
      <c r="Z719" s="247">
        <f>+U716+U718+U720</f>
        <v>0</v>
      </c>
      <c r="AA719" s="247">
        <f>+V716+V718+V720</f>
        <v>0</v>
      </c>
      <c r="AB719" s="250">
        <f>+W716+W718+W720</f>
        <v>0</v>
      </c>
      <c r="AC719" s="784"/>
      <c r="AD719" s="392"/>
      <c r="AE719" s="255" t="str">
        <f t="shared" si="2782"/>
        <v>PARA MEJORAR</v>
      </c>
      <c r="AF719" s="263" t="str">
        <f>+IF(Q720&gt;Q719,"SUPERADA",IF(Q720=Q719,"EQUILIBRADA",IF(Q720&lt;Q719,"PARA MEJORAR")))</f>
        <v>PARA MEJORAR</v>
      </c>
      <c r="AG719" s="263" t="str">
        <f>IF(COUNTIF(AF719:AF724,"PARA MEJORAR")&gt;=1,"PARA MEJORAR","BIEN")</f>
        <v>PARA MEJORAR</v>
      </c>
      <c r="AH719" s="264"/>
      <c r="AI719" s="816"/>
      <c r="AJ719" s="10"/>
      <c r="AK719" s="59"/>
      <c r="AL719" s="59"/>
      <c r="AM719" s="59"/>
      <c r="AN719" s="59"/>
      <c r="AO719" s="11"/>
      <c r="AP719" s="55"/>
    </row>
    <row r="720" spans="1:42" ht="40" customHeight="1" thickBot="1" x14ac:dyDescent="0.25">
      <c r="A720" s="635"/>
      <c r="B720" s="223"/>
      <c r="C720" s="487"/>
      <c r="D720" s="489"/>
      <c r="E720" s="491"/>
      <c r="F720" s="493"/>
      <c r="G720" s="541"/>
      <c r="H720" s="465"/>
      <c r="I720" s="508"/>
      <c r="J720" s="508"/>
      <c r="K720" s="366"/>
      <c r="L720" s="369"/>
      <c r="M720" s="538"/>
      <c r="N720" s="51" t="s">
        <v>49</v>
      </c>
      <c r="O720" s="92">
        <v>0</v>
      </c>
      <c r="P720" s="92">
        <v>0</v>
      </c>
      <c r="Q720" s="92">
        <v>0</v>
      </c>
      <c r="R720" s="170">
        <v>0</v>
      </c>
      <c r="S720" s="189">
        <f t="shared" ref="S720" si="2928">SUM(O720:O720)*M719</f>
        <v>0</v>
      </c>
      <c r="T720" s="190">
        <f t="shared" ref="T720" si="2929">SUM(P720:P720)*M719</f>
        <v>0</v>
      </c>
      <c r="U720" s="190">
        <f t="shared" ref="U720" si="2930">SUM(Q720:Q720)*M719</f>
        <v>0</v>
      </c>
      <c r="V720" s="200">
        <f t="shared" ref="V720" si="2931">SUM(R720:R720)*M719</f>
        <v>0</v>
      </c>
      <c r="W720" s="204">
        <f t="shared" si="2855"/>
        <v>0</v>
      </c>
      <c r="X720" s="245"/>
      <c r="Y720" s="248"/>
      <c r="Z720" s="248"/>
      <c r="AA720" s="248"/>
      <c r="AB720" s="251"/>
      <c r="AC720" s="784"/>
      <c r="AD720" s="392"/>
      <c r="AE720" s="256"/>
      <c r="AF720" s="264"/>
      <c r="AG720" s="264"/>
      <c r="AH720" s="264"/>
      <c r="AI720" s="816"/>
      <c r="AJ720" s="10"/>
      <c r="AK720" s="59"/>
      <c r="AL720" s="59"/>
      <c r="AM720" s="59"/>
      <c r="AN720" s="59"/>
      <c r="AO720" s="11"/>
      <c r="AP720" s="55"/>
    </row>
    <row r="721" spans="1:42" ht="40" customHeight="1" x14ac:dyDescent="0.2">
      <c r="A721" s="635"/>
      <c r="B721" s="223"/>
      <c r="C721" s="487"/>
      <c r="D721" s="489"/>
      <c r="E721" s="491"/>
      <c r="F721" s="493"/>
      <c r="G721" s="541"/>
      <c r="H721" s="465"/>
      <c r="I721" s="508"/>
      <c r="J721" s="508"/>
      <c r="K721" s="366"/>
      <c r="L721" s="369" t="s">
        <v>801</v>
      </c>
      <c r="M721" s="538">
        <v>0.4</v>
      </c>
      <c r="N721" s="53" t="s">
        <v>43</v>
      </c>
      <c r="O721" s="106">
        <v>0.25</v>
      </c>
      <c r="P721" s="106">
        <v>0.5</v>
      </c>
      <c r="Q721" s="106">
        <v>0.75</v>
      </c>
      <c r="R721" s="157">
        <v>1</v>
      </c>
      <c r="S721" s="192">
        <f t="shared" ref="S721" si="2932">SUM(O721:O721)*M721</f>
        <v>0.1</v>
      </c>
      <c r="T721" s="193">
        <f t="shared" ref="T721" si="2933">SUM(P721:P721)*M721</f>
        <v>0.2</v>
      </c>
      <c r="U721" s="193">
        <f t="shared" ref="U721" si="2934">SUM(Q721:Q721)*M721</f>
        <v>0.30000000000000004</v>
      </c>
      <c r="V721" s="201">
        <f t="shared" ref="V721" si="2935">SUM(R721:R721)*M721</f>
        <v>0.4</v>
      </c>
      <c r="W721" s="205">
        <f t="shared" si="2855"/>
        <v>0.4</v>
      </c>
      <c r="X721" s="245"/>
      <c r="Y721" s="248"/>
      <c r="Z721" s="248"/>
      <c r="AA721" s="248"/>
      <c r="AB721" s="251"/>
      <c r="AC721" s="784"/>
      <c r="AD721" s="392"/>
      <c r="AE721" s="255" t="str">
        <f t="shared" si="2782"/>
        <v>PARA MEJORAR</v>
      </c>
      <c r="AF721" s="264"/>
      <c r="AG721" s="264"/>
      <c r="AH721" s="264"/>
      <c r="AI721" s="816"/>
      <c r="AJ721" s="10"/>
      <c r="AK721" s="59"/>
      <c r="AL721" s="59"/>
      <c r="AM721" s="59"/>
      <c r="AN721" s="59"/>
      <c r="AO721" s="11"/>
      <c r="AP721" s="55"/>
    </row>
    <row r="722" spans="1:42" ht="40" customHeight="1" thickBot="1" x14ac:dyDescent="0.25">
      <c r="A722" s="635"/>
      <c r="B722" s="223"/>
      <c r="C722" s="487"/>
      <c r="D722" s="489"/>
      <c r="E722" s="491"/>
      <c r="F722" s="493"/>
      <c r="G722" s="541"/>
      <c r="H722" s="465"/>
      <c r="I722" s="508"/>
      <c r="J722" s="508"/>
      <c r="K722" s="366"/>
      <c r="L722" s="369"/>
      <c r="M722" s="538"/>
      <c r="N722" s="51" t="s">
        <v>49</v>
      </c>
      <c r="O722" s="92">
        <v>0</v>
      </c>
      <c r="P722" s="92">
        <v>0</v>
      </c>
      <c r="Q722" s="92">
        <v>0</v>
      </c>
      <c r="R722" s="170">
        <v>0</v>
      </c>
      <c r="S722" s="189">
        <f t="shared" ref="S722" si="2936">SUM(O722:O722)*M721</f>
        <v>0</v>
      </c>
      <c r="T722" s="190">
        <f t="shared" ref="T722" si="2937">SUM(P722:P722)*M721</f>
        <v>0</v>
      </c>
      <c r="U722" s="190">
        <f t="shared" ref="U722" si="2938">SUM(Q722:Q722)*M721</f>
        <v>0</v>
      </c>
      <c r="V722" s="200">
        <f t="shared" ref="V722" si="2939">SUM(R722:R722)*M721</f>
        <v>0</v>
      </c>
      <c r="W722" s="204">
        <f t="shared" si="2855"/>
        <v>0</v>
      </c>
      <c r="X722" s="245"/>
      <c r="Y722" s="248"/>
      <c r="Z722" s="248"/>
      <c r="AA722" s="248"/>
      <c r="AB722" s="251"/>
      <c r="AC722" s="784"/>
      <c r="AD722" s="392"/>
      <c r="AE722" s="256"/>
      <c r="AF722" s="264"/>
      <c r="AG722" s="264"/>
      <c r="AH722" s="264"/>
      <c r="AI722" s="816"/>
      <c r="AJ722" s="10"/>
      <c r="AK722" s="59"/>
      <c r="AL722" s="59"/>
      <c r="AM722" s="59"/>
      <c r="AN722" s="59"/>
      <c r="AO722" s="11"/>
      <c r="AP722" s="55"/>
    </row>
    <row r="723" spans="1:42" ht="40" customHeight="1" x14ac:dyDescent="0.2">
      <c r="A723" s="635"/>
      <c r="B723" s="223"/>
      <c r="C723" s="487"/>
      <c r="D723" s="489"/>
      <c r="E723" s="491"/>
      <c r="F723" s="493"/>
      <c r="G723" s="541"/>
      <c r="H723" s="465"/>
      <c r="I723" s="508"/>
      <c r="J723" s="508"/>
      <c r="K723" s="366"/>
      <c r="L723" s="369" t="s">
        <v>802</v>
      </c>
      <c r="M723" s="538">
        <v>0.2</v>
      </c>
      <c r="N723" s="53" t="s">
        <v>43</v>
      </c>
      <c r="O723" s="106">
        <v>0.25</v>
      </c>
      <c r="P723" s="106">
        <v>0.5</v>
      </c>
      <c r="Q723" s="106">
        <v>0.75</v>
      </c>
      <c r="R723" s="157">
        <v>1</v>
      </c>
      <c r="S723" s="192">
        <f t="shared" ref="S723" si="2940">SUM(O723:O723)*M723</f>
        <v>0.05</v>
      </c>
      <c r="T723" s="193">
        <f t="shared" ref="T723" si="2941">SUM(P723:P723)*M723</f>
        <v>0.1</v>
      </c>
      <c r="U723" s="193">
        <f t="shared" ref="U723" si="2942">SUM(Q723:Q723)*M723</f>
        <v>0.15000000000000002</v>
      </c>
      <c r="V723" s="201">
        <f t="shared" ref="V723" si="2943">SUM(R723:R723)*M723</f>
        <v>0.2</v>
      </c>
      <c r="W723" s="205">
        <f t="shared" si="2855"/>
        <v>0.2</v>
      </c>
      <c r="X723" s="245"/>
      <c r="Y723" s="248"/>
      <c r="Z723" s="248"/>
      <c r="AA723" s="248"/>
      <c r="AB723" s="251"/>
      <c r="AC723" s="784"/>
      <c r="AD723" s="392"/>
      <c r="AE723" s="255" t="str">
        <f t="shared" si="2782"/>
        <v>PARA MEJORAR</v>
      </c>
      <c r="AF723" s="264"/>
      <c r="AG723" s="264"/>
      <c r="AH723" s="264"/>
      <c r="AI723" s="816"/>
      <c r="AJ723" s="10"/>
      <c r="AK723" s="59"/>
      <c r="AL723" s="59"/>
      <c r="AM723" s="59"/>
      <c r="AN723" s="59"/>
      <c r="AO723" s="11"/>
      <c r="AP723" s="55"/>
    </row>
    <row r="724" spans="1:42" ht="40" customHeight="1" thickBot="1" x14ac:dyDescent="0.25">
      <c r="A724" s="635"/>
      <c r="B724" s="223"/>
      <c r="C724" s="496"/>
      <c r="D724" s="497"/>
      <c r="E724" s="498"/>
      <c r="F724" s="499"/>
      <c r="G724" s="542"/>
      <c r="H724" s="466"/>
      <c r="I724" s="509"/>
      <c r="J724" s="509"/>
      <c r="K724" s="367"/>
      <c r="L724" s="370"/>
      <c r="M724" s="539"/>
      <c r="N724" s="51" t="s">
        <v>49</v>
      </c>
      <c r="O724" s="78">
        <v>0</v>
      </c>
      <c r="P724" s="78">
        <v>0</v>
      </c>
      <c r="Q724" s="78">
        <v>0</v>
      </c>
      <c r="R724" s="159">
        <v>0</v>
      </c>
      <c r="S724" s="195">
        <f t="shared" ref="S724" si="2944">SUM(O724:O724)*M723</f>
        <v>0</v>
      </c>
      <c r="T724" s="196">
        <f t="shared" ref="T724" si="2945">SUM(P724:P724)*M723</f>
        <v>0</v>
      </c>
      <c r="U724" s="196">
        <f t="shared" ref="U724" si="2946">SUM(Q724:Q724)*M723</f>
        <v>0</v>
      </c>
      <c r="V724" s="202">
        <f t="shared" ref="V724" si="2947">SUM(R724:R724)*M723</f>
        <v>0</v>
      </c>
      <c r="W724" s="206">
        <f t="shared" si="2855"/>
        <v>0</v>
      </c>
      <c r="X724" s="246"/>
      <c r="Y724" s="249"/>
      <c r="Z724" s="249"/>
      <c r="AA724" s="249"/>
      <c r="AB724" s="252"/>
      <c r="AC724" s="784"/>
      <c r="AD724" s="392"/>
      <c r="AE724" s="256"/>
      <c r="AF724" s="265"/>
      <c r="AG724" s="265"/>
      <c r="AH724" s="264"/>
      <c r="AI724" s="816"/>
      <c r="AJ724" s="10"/>
      <c r="AK724" s="59"/>
      <c r="AL724" s="59"/>
      <c r="AM724" s="59"/>
      <c r="AN724" s="59"/>
      <c r="AO724" s="11"/>
      <c r="AP724" s="55"/>
    </row>
    <row r="725" spans="1:42" ht="40" customHeight="1" x14ac:dyDescent="0.2">
      <c r="A725" s="635"/>
      <c r="B725" s="223"/>
      <c r="C725" s="486">
        <v>47</v>
      </c>
      <c r="D725" s="488" t="s">
        <v>803</v>
      </c>
      <c r="E725" s="490">
        <v>54</v>
      </c>
      <c r="F725" s="492" t="s">
        <v>804</v>
      </c>
      <c r="G725" s="500" t="s">
        <v>805</v>
      </c>
      <c r="H725" s="470">
        <v>100</v>
      </c>
      <c r="I725" s="507" t="s">
        <v>806</v>
      </c>
      <c r="J725" s="507" t="s">
        <v>782</v>
      </c>
      <c r="K725" s="365">
        <v>0</v>
      </c>
      <c r="L725" s="368" t="s">
        <v>807</v>
      </c>
      <c r="M725" s="803">
        <v>0.5</v>
      </c>
      <c r="N725" s="53" t="s">
        <v>43</v>
      </c>
      <c r="O725" s="102">
        <v>0.25</v>
      </c>
      <c r="P725" s="102">
        <v>0.5</v>
      </c>
      <c r="Q725" s="102">
        <v>0.75</v>
      </c>
      <c r="R725" s="160">
        <v>1</v>
      </c>
      <c r="S725" s="186">
        <f t="shared" ref="S725" si="2948">SUM(O725:O725)*M725</f>
        <v>0.125</v>
      </c>
      <c r="T725" s="187">
        <f t="shared" ref="T725" si="2949">SUM(P725:P725)*M725</f>
        <v>0.25</v>
      </c>
      <c r="U725" s="187">
        <f t="shared" ref="U725" si="2950">SUM(Q725:Q725)*M725</f>
        <v>0.375</v>
      </c>
      <c r="V725" s="199">
        <f t="shared" ref="V725" si="2951">SUM(R725:R725)*M725</f>
        <v>0.5</v>
      </c>
      <c r="W725" s="203">
        <f t="shared" si="2855"/>
        <v>0.5</v>
      </c>
      <c r="X725" s="244">
        <f>+S722+S728+S724+S726</f>
        <v>0</v>
      </c>
      <c r="Y725" s="247">
        <f>+T722+T728+T724+T726</f>
        <v>0</v>
      </c>
      <c r="Z725" s="247">
        <f>+U722+U728+U724+U726</f>
        <v>0</v>
      </c>
      <c r="AA725" s="247">
        <f>+V722+V728+V724+V726</f>
        <v>0</v>
      </c>
      <c r="AB725" s="250">
        <f>+W722+W728+W724+W726</f>
        <v>0</v>
      </c>
      <c r="AC725" s="784"/>
      <c r="AD725" s="392"/>
      <c r="AE725" s="255" t="str">
        <f t="shared" si="2782"/>
        <v>PARA MEJORAR</v>
      </c>
      <c r="AF725" s="263" t="str">
        <f>+IF(Q726&gt;Q725,"SUPERADA",IF(Q726=Q725,"EQUILIBRADA",IF(Q726&lt;Q725,"PARA MEJORAR")))</f>
        <v>PARA MEJORAR</v>
      </c>
      <c r="AG725" s="263" t="str">
        <f>IF(COUNTIF(AF725:AF732,"PARA MEJORAR")&gt;=1,"PARA MEJORAR","BIEN")</f>
        <v>PARA MEJORAR</v>
      </c>
      <c r="AH725" s="264"/>
      <c r="AI725" s="816"/>
      <c r="AJ725" s="5"/>
      <c r="AK725" s="6"/>
      <c r="AL725" s="6"/>
      <c r="AM725" s="6"/>
      <c r="AN725" s="6"/>
      <c r="AO725" s="7"/>
      <c r="AP725" s="55"/>
    </row>
    <row r="726" spans="1:42" ht="40" customHeight="1" thickBot="1" x14ac:dyDescent="0.25">
      <c r="A726" s="635"/>
      <c r="B726" s="223"/>
      <c r="C726" s="487"/>
      <c r="D726" s="489"/>
      <c r="E726" s="491"/>
      <c r="F726" s="493"/>
      <c r="G726" s="463"/>
      <c r="H726" s="465"/>
      <c r="I726" s="508"/>
      <c r="J726" s="508"/>
      <c r="K726" s="366"/>
      <c r="L726" s="369"/>
      <c r="M726" s="538"/>
      <c r="N726" s="51" t="s">
        <v>49</v>
      </c>
      <c r="O726" s="92">
        <v>0</v>
      </c>
      <c r="P726" s="92">
        <v>0</v>
      </c>
      <c r="Q726" s="92">
        <v>0</v>
      </c>
      <c r="R726" s="170">
        <v>0</v>
      </c>
      <c r="S726" s="189">
        <f t="shared" ref="S726" si="2952">SUM(O726:O726)*M725</f>
        <v>0</v>
      </c>
      <c r="T726" s="190">
        <f t="shared" ref="T726" si="2953">SUM(P726:P726)*M725</f>
        <v>0</v>
      </c>
      <c r="U726" s="190">
        <f t="shared" ref="U726" si="2954">SUM(Q726:Q726)*M725</f>
        <v>0</v>
      </c>
      <c r="V726" s="200">
        <f t="shared" ref="V726" si="2955">SUM(R726:R726)*M725</f>
        <v>0</v>
      </c>
      <c r="W726" s="204">
        <f t="shared" si="2855"/>
        <v>0</v>
      </c>
      <c r="X726" s="245"/>
      <c r="Y726" s="248"/>
      <c r="Z726" s="248"/>
      <c r="AA726" s="248"/>
      <c r="AB726" s="251"/>
      <c r="AC726" s="784"/>
      <c r="AD726" s="392"/>
      <c r="AE726" s="256"/>
      <c r="AF726" s="264"/>
      <c r="AG726" s="264"/>
      <c r="AH726" s="264"/>
      <c r="AI726" s="816"/>
      <c r="AJ726" s="10"/>
      <c r="AK726" s="59"/>
      <c r="AL726" s="59"/>
      <c r="AM726" s="59"/>
      <c r="AN726" s="59"/>
      <c r="AO726" s="11"/>
      <c r="AP726" s="55"/>
    </row>
    <row r="727" spans="1:42" ht="40" customHeight="1" x14ac:dyDescent="0.2">
      <c r="A727" s="635"/>
      <c r="B727" s="223"/>
      <c r="C727" s="487"/>
      <c r="D727" s="489"/>
      <c r="E727" s="491"/>
      <c r="F727" s="493"/>
      <c r="G727" s="463"/>
      <c r="H727" s="465"/>
      <c r="I727" s="508"/>
      <c r="J727" s="508"/>
      <c r="K727" s="366"/>
      <c r="L727" s="369" t="s">
        <v>808</v>
      </c>
      <c r="M727" s="538">
        <v>0.2</v>
      </c>
      <c r="N727" s="53" t="s">
        <v>43</v>
      </c>
      <c r="O727" s="106">
        <v>0.25</v>
      </c>
      <c r="P727" s="106">
        <v>0.5</v>
      </c>
      <c r="Q727" s="106">
        <v>0.75</v>
      </c>
      <c r="R727" s="157">
        <v>1</v>
      </c>
      <c r="S727" s="192">
        <f t="shared" ref="S727" si="2956">SUM(O727:O727)*M727</f>
        <v>0.05</v>
      </c>
      <c r="T727" s="193">
        <f t="shared" ref="T727" si="2957">SUM(P727:P727)*M727</f>
        <v>0.1</v>
      </c>
      <c r="U727" s="193">
        <f t="shared" ref="U727" si="2958">SUM(Q727:Q727)*M727</f>
        <v>0.15000000000000002</v>
      </c>
      <c r="V727" s="201">
        <f t="shared" ref="V727" si="2959">SUM(R727:R727)*M727</f>
        <v>0.2</v>
      </c>
      <c r="W727" s="205">
        <f t="shared" si="2855"/>
        <v>0.2</v>
      </c>
      <c r="X727" s="245"/>
      <c r="Y727" s="248"/>
      <c r="Z727" s="248"/>
      <c r="AA727" s="248"/>
      <c r="AB727" s="251"/>
      <c r="AC727" s="784"/>
      <c r="AD727" s="392"/>
      <c r="AE727" s="255" t="str">
        <f t="shared" si="2782"/>
        <v>PARA MEJORAR</v>
      </c>
      <c r="AF727" s="264"/>
      <c r="AG727" s="264"/>
      <c r="AH727" s="264"/>
      <c r="AI727" s="816"/>
      <c r="AJ727" s="10"/>
      <c r="AK727" s="59"/>
      <c r="AL727" s="59"/>
      <c r="AM727" s="59"/>
      <c r="AN727" s="59"/>
      <c r="AO727" s="11"/>
      <c r="AP727" s="55"/>
    </row>
    <row r="728" spans="1:42" ht="40" customHeight="1" thickBot="1" x14ac:dyDescent="0.25">
      <c r="A728" s="635"/>
      <c r="B728" s="223"/>
      <c r="C728" s="487"/>
      <c r="D728" s="489"/>
      <c r="E728" s="491"/>
      <c r="F728" s="493"/>
      <c r="G728" s="463"/>
      <c r="H728" s="465"/>
      <c r="I728" s="508"/>
      <c r="J728" s="508"/>
      <c r="K728" s="366"/>
      <c r="L728" s="369"/>
      <c r="M728" s="538"/>
      <c r="N728" s="51" t="s">
        <v>49</v>
      </c>
      <c r="O728" s="92">
        <v>0</v>
      </c>
      <c r="P728" s="92">
        <v>0</v>
      </c>
      <c r="Q728" s="92">
        <v>0</v>
      </c>
      <c r="R728" s="170">
        <v>0</v>
      </c>
      <c r="S728" s="189">
        <f t="shared" ref="S728" si="2960">SUM(O728:O728)*M727</f>
        <v>0</v>
      </c>
      <c r="T728" s="190">
        <f t="shared" ref="T728" si="2961">SUM(P728:P728)*M727</f>
        <v>0</v>
      </c>
      <c r="U728" s="190">
        <f t="shared" ref="U728" si="2962">SUM(Q728:Q728)*M727</f>
        <v>0</v>
      </c>
      <c r="V728" s="200">
        <f t="shared" ref="V728" si="2963">SUM(R728:R728)*M727</f>
        <v>0</v>
      </c>
      <c r="W728" s="204">
        <f t="shared" si="2855"/>
        <v>0</v>
      </c>
      <c r="X728" s="245"/>
      <c r="Y728" s="248"/>
      <c r="Z728" s="248"/>
      <c r="AA728" s="248"/>
      <c r="AB728" s="251"/>
      <c r="AC728" s="784"/>
      <c r="AD728" s="392"/>
      <c r="AE728" s="256"/>
      <c r="AF728" s="264"/>
      <c r="AG728" s="264"/>
      <c r="AH728" s="264"/>
      <c r="AI728" s="816"/>
      <c r="AJ728" s="10"/>
      <c r="AK728" s="59"/>
      <c r="AL728" s="59"/>
      <c r="AM728" s="59"/>
      <c r="AN728" s="59"/>
      <c r="AO728" s="11"/>
      <c r="AP728" s="55"/>
    </row>
    <row r="729" spans="1:42" ht="40" customHeight="1" x14ac:dyDescent="0.2">
      <c r="A729" s="635"/>
      <c r="B729" s="223"/>
      <c r="C729" s="487"/>
      <c r="D729" s="489"/>
      <c r="E729" s="491"/>
      <c r="F729" s="493"/>
      <c r="G729" s="463"/>
      <c r="H729" s="465"/>
      <c r="I729" s="508"/>
      <c r="J729" s="508"/>
      <c r="K729" s="366"/>
      <c r="L729" s="369" t="s">
        <v>809</v>
      </c>
      <c r="M729" s="538">
        <v>0.15</v>
      </c>
      <c r="N729" s="53" t="s">
        <v>43</v>
      </c>
      <c r="O729" s="106">
        <v>0.25</v>
      </c>
      <c r="P729" s="106">
        <v>0.5</v>
      </c>
      <c r="Q729" s="106">
        <v>0.75</v>
      </c>
      <c r="R729" s="157">
        <v>1</v>
      </c>
      <c r="S729" s="192">
        <f t="shared" ref="S729" si="2964">SUM(O729:O729)*M729</f>
        <v>3.7499999999999999E-2</v>
      </c>
      <c r="T729" s="193">
        <f t="shared" ref="T729" si="2965">SUM(P729:P729)*M729</f>
        <v>7.4999999999999997E-2</v>
      </c>
      <c r="U729" s="193">
        <f t="shared" ref="U729" si="2966">SUM(Q729:Q729)*M729</f>
        <v>0.11249999999999999</v>
      </c>
      <c r="V729" s="201">
        <f t="shared" ref="V729" si="2967">SUM(R729:R729)*M729</f>
        <v>0.15</v>
      </c>
      <c r="W729" s="205">
        <f t="shared" si="2855"/>
        <v>0.15</v>
      </c>
      <c r="X729" s="245"/>
      <c r="Y729" s="248"/>
      <c r="Z729" s="248"/>
      <c r="AA729" s="248"/>
      <c r="AB729" s="251"/>
      <c r="AC729" s="784"/>
      <c r="AD729" s="392"/>
      <c r="AE729" s="255" t="str">
        <f t="shared" si="2782"/>
        <v>PARA MEJORAR</v>
      </c>
      <c r="AF729" s="264"/>
      <c r="AG729" s="264"/>
      <c r="AH729" s="264"/>
      <c r="AI729" s="816"/>
      <c r="AJ729" s="12"/>
      <c r="AK729" s="13"/>
      <c r="AL729" s="13"/>
      <c r="AM729" s="13"/>
      <c r="AN729" s="13"/>
      <c r="AO729" s="14"/>
      <c r="AP729" s="55"/>
    </row>
    <row r="730" spans="1:42" ht="40" customHeight="1" thickBot="1" x14ac:dyDescent="0.25">
      <c r="A730" s="635"/>
      <c r="B730" s="223"/>
      <c r="C730" s="487"/>
      <c r="D730" s="489"/>
      <c r="E730" s="491"/>
      <c r="F730" s="493"/>
      <c r="G730" s="463"/>
      <c r="H730" s="465"/>
      <c r="I730" s="508"/>
      <c r="J730" s="508"/>
      <c r="K730" s="366"/>
      <c r="L730" s="369"/>
      <c r="M730" s="538"/>
      <c r="N730" s="51" t="s">
        <v>49</v>
      </c>
      <c r="O730" s="76">
        <v>0</v>
      </c>
      <c r="P730" s="76">
        <v>0</v>
      </c>
      <c r="Q730" s="76">
        <v>0</v>
      </c>
      <c r="R730" s="158">
        <v>0</v>
      </c>
      <c r="S730" s="189">
        <f t="shared" ref="S730" si="2968">SUM(O730:O730)*M729</f>
        <v>0</v>
      </c>
      <c r="T730" s="190">
        <f t="shared" ref="T730" si="2969">SUM(P730:P730)*M729</f>
        <v>0</v>
      </c>
      <c r="U730" s="190">
        <f t="shared" ref="U730" si="2970">SUM(Q730:Q730)*M729</f>
        <v>0</v>
      </c>
      <c r="V730" s="200">
        <f t="shared" ref="V730" si="2971">SUM(R730:R730)*M729</f>
        <v>0</v>
      </c>
      <c r="W730" s="204">
        <f t="shared" si="2855"/>
        <v>0</v>
      </c>
      <c r="X730" s="245"/>
      <c r="Y730" s="248"/>
      <c r="Z730" s="248"/>
      <c r="AA730" s="248"/>
      <c r="AB730" s="251"/>
      <c r="AC730" s="784"/>
      <c r="AD730" s="392"/>
      <c r="AE730" s="256"/>
      <c r="AF730" s="264"/>
      <c r="AG730" s="264"/>
      <c r="AH730" s="264"/>
      <c r="AI730" s="816"/>
      <c r="AJ730" s="10"/>
      <c r="AK730" s="59"/>
      <c r="AL730" s="59"/>
      <c r="AM730" s="59"/>
      <c r="AN730" s="59"/>
      <c r="AO730" s="11"/>
      <c r="AP730" s="55"/>
    </row>
    <row r="731" spans="1:42" ht="40" customHeight="1" x14ac:dyDescent="0.2">
      <c r="A731" s="635"/>
      <c r="B731" s="223"/>
      <c r="C731" s="487"/>
      <c r="D731" s="489"/>
      <c r="E731" s="491"/>
      <c r="F731" s="493"/>
      <c r="G731" s="463"/>
      <c r="H731" s="465"/>
      <c r="I731" s="508"/>
      <c r="J731" s="508"/>
      <c r="K731" s="366"/>
      <c r="L731" s="369" t="s">
        <v>810</v>
      </c>
      <c r="M731" s="538">
        <v>0.15</v>
      </c>
      <c r="N731" s="53" t="s">
        <v>43</v>
      </c>
      <c r="O731" s="111">
        <v>0</v>
      </c>
      <c r="P731" s="111">
        <v>0</v>
      </c>
      <c r="Q731" s="111">
        <v>0.5</v>
      </c>
      <c r="R731" s="162">
        <v>1</v>
      </c>
      <c r="S731" s="192">
        <f t="shared" ref="S731" si="2972">SUM(O731:O731)*M731</f>
        <v>0</v>
      </c>
      <c r="T731" s="193">
        <f t="shared" ref="T731" si="2973">SUM(P731:P731)*M731</f>
        <v>0</v>
      </c>
      <c r="U731" s="193">
        <f t="shared" ref="U731" si="2974">SUM(Q731:Q731)*M731</f>
        <v>7.4999999999999997E-2</v>
      </c>
      <c r="V731" s="201">
        <f t="shared" ref="V731" si="2975">SUM(R731:R731)*M731</f>
        <v>0.15</v>
      </c>
      <c r="W731" s="205">
        <f t="shared" si="2855"/>
        <v>0.15</v>
      </c>
      <c r="X731" s="245"/>
      <c r="Y731" s="248"/>
      <c r="Z731" s="248"/>
      <c r="AA731" s="248"/>
      <c r="AB731" s="251"/>
      <c r="AC731" s="784"/>
      <c r="AD731" s="392"/>
      <c r="AE731" s="255" t="str">
        <f t="shared" si="2782"/>
        <v>EQUILIBRADA</v>
      </c>
      <c r="AF731" s="264"/>
      <c r="AG731" s="264"/>
      <c r="AH731" s="264"/>
      <c r="AI731" s="816"/>
      <c r="AJ731" s="10"/>
      <c r="AK731" s="59"/>
      <c r="AL731" s="59"/>
      <c r="AM731" s="59"/>
      <c r="AN731" s="59"/>
      <c r="AO731" s="11"/>
      <c r="AP731" s="55"/>
    </row>
    <row r="732" spans="1:42" ht="40" customHeight="1" thickBot="1" x14ac:dyDescent="0.25">
      <c r="A732" s="635"/>
      <c r="B732" s="223"/>
      <c r="C732" s="487"/>
      <c r="D732" s="489"/>
      <c r="E732" s="491"/>
      <c r="F732" s="493"/>
      <c r="G732" s="464"/>
      <c r="H732" s="465"/>
      <c r="I732" s="509"/>
      <c r="J732" s="509"/>
      <c r="K732" s="366"/>
      <c r="L732" s="370"/>
      <c r="M732" s="539"/>
      <c r="N732" s="51" t="s">
        <v>49</v>
      </c>
      <c r="O732" s="76">
        <v>0</v>
      </c>
      <c r="P732" s="76">
        <v>0</v>
      </c>
      <c r="Q732" s="76">
        <v>0</v>
      </c>
      <c r="R732" s="158">
        <v>0</v>
      </c>
      <c r="S732" s="195">
        <f t="shared" ref="S732" si="2976">SUM(O732:O732)*M731</f>
        <v>0</v>
      </c>
      <c r="T732" s="196">
        <f t="shared" ref="T732" si="2977">SUM(P732:P732)*M731</f>
        <v>0</v>
      </c>
      <c r="U732" s="196">
        <f t="shared" ref="U732" si="2978">SUM(Q732:Q732)*M731</f>
        <v>0</v>
      </c>
      <c r="V732" s="202">
        <f t="shared" ref="V732" si="2979">SUM(R732:R732)*M731</f>
        <v>0</v>
      </c>
      <c r="W732" s="206">
        <f t="shared" si="2855"/>
        <v>0</v>
      </c>
      <c r="X732" s="245"/>
      <c r="Y732" s="248"/>
      <c r="Z732" s="248"/>
      <c r="AA732" s="248"/>
      <c r="AB732" s="251"/>
      <c r="AC732" s="784"/>
      <c r="AD732" s="392"/>
      <c r="AE732" s="256"/>
      <c r="AF732" s="265"/>
      <c r="AG732" s="265"/>
      <c r="AH732" s="264"/>
      <c r="AI732" s="816"/>
      <c r="AJ732" s="10"/>
      <c r="AK732" s="59"/>
      <c r="AL732" s="59"/>
      <c r="AM732" s="59"/>
      <c r="AN732" s="59"/>
      <c r="AO732" s="11"/>
      <c r="AP732" s="55"/>
    </row>
    <row r="733" spans="1:42" ht="40" customHeight="1" x14ac:dyDescent="0.2">
      <c r="A733" s="635"/>
      <c r="B733" s="223"/>
      <c r="C733" s="486">
        <v>48</v>
      </c>
      <c r="D733" s="488" t="s">
        <v>811</v>
      </c>
      <c r="E733" s="490">
        <v>55</v>
      </c>
      <c r="F733" s="492" t="s">
        <v>812</v>
      </c>
      <c r="G733" s="500" t="s">
        <v>813</v>
      </c>
      <c r="H733" s="470">
        <v>101</v>
      </c>
      <c r="I733" s="507" t="s">
        <v>814</v>
      </c>
      <c r="J733" s="507" t="s">
        <v>782</v>
      </c>
      <c r="K733" s="365">
        <v>0</v>
      </c>
      <c r="L733" s="368" t="s">
        <v>815</v>
      </c>
      <c r="M733" s="803">
        <v>0.7</v>
      </c>
      <c r="N733" s="53" t="s">
        <v>43</v>
      </c>
      <c r="O733" s="102">
        <v>0.25</v>
      </c>
      <c r="P733" s="102">
        <v>0.5</v>
      </c>
      <c r="Q733" s="102">
        <v>0.75</v>
      </c>
      <c r="R733" s="160">
        <v>1</v>
      </c>
      <c r="S733" s="186">
        <f t="shared" ref="S733" si="2980">SUM(O733:O733)*M733</f>
        <v>0.17499999999999999</v>
      </c>
      <c r="T733" s="187">
        <f t="shared" ref="T733" si="2981">SUM(P733:P733)*M733</f>
        <v>0.35</v>
      </c>
      <c r="U733" s="187">
        <f t="shared" ref="U733" si="2982">SUM(Q733:Q733)*M733</f>
        <v>0.52499999999999991</v>
      </c>
      <c r="V733" s="199">
        <f t="shared" ref="V733" si="2983">SUM(R733:R733)*M733</f>
        <v>0.7</v>
      </c>
      <c r="W733" s="203">
        <f t="shared" si="2855"/>
        <v>0.7</v>
      </c>
      <c r="X733" s="244">
        <f>+S730+S732</f>
        <v>0</v>
      </c>
      <c r="Y733" s="247">
        <f>+T730+T732</f>
        <v>0</v>
      </c>
      <c r="Z733" s="247">
        <f>+U730+U732</f>
        <v>0</v>
      </c>
      <c r="AA733" s="247">
        <f>+V730+V732</f>
        <v>0</v>
      </c>
      <c r="AB733" s="250">
        <f>+W730+W732</f>
        <v>0</v>
      </c>
      <c r="AC733" s="784"/>
      <c r="AD733" s="392"/>
      <c r="AE733" s="255" t="str">
        <f t="shared" si="2782"/>
        <v>PARA MEJORAR</v>
      </c>
      <c r="AF733" s="263" t="str">
        <f>+IF(Q734&gt;Q733,"SUPERADA",IF(Q734=Q733,"EQUILIBRADA",IF(Q734&lt;Q733,"PARA MEJORAR")))</f>
        <v>PARA MEJORAR</v>
      </c>
      <c r="AG733" s="263" t="str">
        <f>IF(COUNTIF(AF733:AF736,"PARA MEJORAR")&gt;=1,"PARA MEJORAR","BIEN")</f>
        <v>PARA MEJORAR</v>
      </c>
      <c r="AH733" s="264"/>
      <c r="AI733" s="816"/>
      <c r="AJ733" s="10"/>
      <c r="AK733" s="59"/>
      <c r="AL733" s="59"/>
      <c r="AM733" s="59"/>
      <c r="AN733" s="59"/>
      <c r="AO733" s="11"/>
      <c r="AP733" s="55"/>
    </row>
    <row r="734" spans="1:42" ht="40" customHeight="1" thickBot="1" x14ac:dyDescent="0.25">
      <c r="A734" s="635"/>
      <c r="B734" s="223"/>
      <c r="C734" s="487"/>
      <c r="D734" s="489"/>
      <c r="E734" s="491"/>
      <c r="F734" s="493"/>
      <c r="G734" s="463"/>
      <c r="H734" s="465"/>
      <c r="I734" s="508"/>
      <c r="J734" s="508"/>
      <c r="K734" s="366"/>
      <c r="L734" s="369"/>
      <c r="M734" s="538"/>
      <c r="N734" s="51" t="s">
        <v>49</v>
      </c>
      <c r="O734" s="76">
        <v>0</v>
      </c>
      <c r="P734" s="76">
        <v>0</v>
      </c>
      <c r="Q734" s="76">
        <v>0</v>
      </c>
      <c r="R734" s="158">
        <v>0</v>
      </c>
      <c r="S734" s="189">
        <f t="shared" ref="S734" si="2984">SUM(O734:O734)*M733</f>
        <v>0</v>
      </c>
      <c r="T734" s="190">
        <f t="shared" ref="T734" si="2985">SUM(P734:P734)*M733</f>
        <v>0</v>
      </c>
      <c r="U734" s="190">
        <f t="shared" ref="U734" si="2986">SUM(Q734:Q734)*M733</f>
        <v>0</v>
      </c>
      <c r="V734" s="200">
        <f t="shared" ref="V734" si="2987">SUM(R734:R734)*M733</f>
        <v>0</v>
      </c>
      <c r="W734" s="204">
        <f t="shared" si="2855"/>
        <v>0</v>
      </c>
      <c r="X734" s="245"/>
      <c r="Y734" s="248"/>
      <c r="Z734" s="248"/>
      <c r="AA734" s="248"/>
      <c r="AB734" s="251"/>
      <c r="AC734" s="784"/>
      <c r="AD734" s="392"/>
      <c r="AE734" s="256"/>
      <c r="AF734" s="264"/>
      <c r="AG734" s="264"/>
      <c r="AH734" s="264"/>
      <c r="AI734" s="816"/>
      <c r="AJ734" s="10"/>
      <c r="AK734" s="59"/>
      <c r="AL734" s="59"/>
      <c r="AM734" s="59"/>
      <c r="AN734" s="59"/>
      <c r="AO734" s="11"/>
      <c r="AP734" s="55"/>
    </row>
    <row r="735" spans="1:42" ht="40" customHeight="1" x14ac:dyDescent="0.2">
      <c r="A735" s="635"/>
      <c r="B735" s="223"/>
      <c r="C735" s="487"/>
      <c r="D735" s="489"/>
      <c r="E735" s="491"/>
      <c r="F735" s="493"/>
      <c r="G735" s="463"/>
      <c r="H735" s="465"/>
      <c r="I735" s="508"/>
      <c r="J735" s="508"/>
      <c r="K735" s="366"/>
      <c r="L735" s="369" t="s">
        <v>816</v>
      </c>
      <c r="M735" s="538">
        <v>0.3</v>
      </c>
      <c r="N735" s="53" t="s">
        <v>43</v>
      </c>
      <c r="O735" s="111">
        <v>0</v>
      </c>
      <c r="P735" s="111">
        <v>0</v>
      </c>
      <c r="Q735" s="111">
        <v>0.5</v>
      </c>
      <c r="R735" s="162">
        <v>1</v>
      </c>
      <c r="S735" s="192">
        <f t="shared" ref="S735" si="2988">SUM(O735:O735)*M735</f>
        <v>0</v>
      </c>
      <c r="T735" s="193">
        <f t="shared" ref="T735" si="2989">SUM(P735:P735)*M735</f>
        <v>0</v>
      </c>
      <c r="U735" s="193">
        <f t="shared" ref="U735" si="2990">SUM(Q735:Q735)*M735</f>
        <v>0.15</v>
      </c>
      <c r="V735" s="201">
        <f t="shared" ref="V735" si="2991">SUM(R735:R735)*M735</f>
        <v>0.3</v>
      </c>
      <c r="W735" s="205">
        <f t="shared" si="2855"/>
        <v>0.3</v>
      </c>
      <c r="X735" s="245"/>
      <c r="Y735" s="248"/>
      <c r="Z735" s="248"/>
      <c r="AA735" s="248"/>
      <c r="AB735" s="251"/>
      <c r="AC735" s="784"/>
      <c r="AD735" s="392"/>
      <c r="AE735" s="255" t="str">
        <f t="shared" si="2782"/>
        <v>EQUILIBRADA</v>
      </c>
      <c r="AF735" s="264"/>
      <c r="AG735" s="264"/>
      <c r="AH735" s="264"/>
      <c r="AI735" s="816"/>
      <c r="AJ735" s="10"/>
      <c r="AK735" s="59"/>
      <c r="AL735" s="59"/>
      <c r="AM735" s="59"/>
      <c r="AN735" s="59"/>
      <c r="AO735" s="11"/>
      <c r="AP735" s="55"/>
    </row>
    <row r="736" spans="1:42" ht="40" customHeight="1" thickBot="1" x14ac:dyDescent="0.25">
      <c r="A736" s="635"/>
      <c r="B736" s="223"/>
      <c r="C736" s="496"/>
      <c r="D736" s="497"/>
      <c r="E736" s="498"/>
      <c r="F736" s="499"/>
      <c r="G736" s="464"/>
      <c r="H736" s="466"/>
      <c r="I736" s="509"/>
      <c r="J736" s="509"/>
      <c r="K736" s="367"/>
      <c r="L736" s="370"/>
      <c r="M736" s="539"/>
      <c r="N736" s="51" t="s">
        <v>49</v>
      </c>
      <c r="O736" s="78">
        <v>0</v>
      </c>
      <c r="P736" s="78">
        <v>0</v>
      </c>
      <c r="Q736" s="78">
        <v>0</v>
      </c>
      <c r="R736" s="159">
        <v>0</v>
      </c>
      <c r="S736" s="195">
        <f t="shared" ref="S736" si="2992">SUM(O736:O736)*M735</f>
        <v>0</v>
      </c>
      <c r="T736" s="196">
        <f t="shared" ref="T736" si="2993">SUM(P736:P736)*M735</f>
        <v>0</v>
      </c>
      <c r="U736" s="196">
        <f t="shared" ref="U736" si="2994">SUM(Q736:Q736)*M735</f>
        <v>0</v>
      </c>
      <c r="V736" s="202">
        <f t="shared" ref="V736" si="2995">SUM(R736:R736)*M735</f>
        <v>0</v>
      </c>
      <c r="W736" s="206">
        <f t="shared" si="2855"/>
        <v>0</v>
      </c>
      <c r="X736" s="246"/>
      <c r="Y736" s="249"/>
      <c r="Z736" s="249"/>
      <c r="AA736" s="249"/>
      <c r="AB736" s="252"/>
      <c r="AC736" s="784"/>
      <c r="AD736" s="393"/>
      <c r="AE736" s="256"/>
      <c r="AF736" s="265"/>
      <c r="AG736" s="264"/>
      <c r="AH736" s="264"/>
      <c r="AI736" s="816"/>
      <c r="AJ736" s="10"/>
      <c r="AK736" s="59"/>
      <c r="AL736" s="59"/>
      <c r="AM736" s="59"/>
      <c r="AN736" s="59"/>
      <c r="AO736" s="11"/>
      <c r="AP736" s="55"/>
    </row>
    <row r="737" spans="1:42" ht="40" customHeight="1" x14ac:dyDescent="0.2">
      <c r="A737" s="635"/>
      <c r="B737" s="223"/>
      <c r="C737" s="486">
        <v>49</v>
      </c>
      <c r="D737" s="488" t="s">
        <v>817</v>
      </c>
      <c r="E737" s="490">
        <v>56</v>
      </c>
      <c r="F737" s="492" t="s">
        <v>818</v>
      </c>
      <c r="G737" s="500" t="s">
        <v>819</v>
      </c>
      <c r="H737" s="470">
        <v>102</v>
      </c>
      <c r="I737" s="468" t="s">
        <v>820</v>
      </c>
      <c r="J737" s="468" t="s">
        <v>821</v>
      </c>
      <c r="K737" s="365">
        <v>0</v>
      </c>
      <c r="L737" s="395" t="s">
        <v>822</v>
      </c>
      <c r="M737" s="397">
        <v>0.25</v>
      </c>
      <c r="N737" s="53" t="s">
        <v>43</v>
      </c>
      <c r="O737" s="111">
        <v>1</v>
      </c>
      <c r="P737" s="111">
        <v>1</v>
      </c>
      <c r="Q737" s="111">
        <v>1</v>
      </c>
      <c r="R737" s="162">
        <v>1</v>
      </c>
      <c r="S737" s="186">
        <f t="shared" ref="S737" si="2996">SUM(O737:O737)*M737</f>
        <v>0.25</v>
      </c>
      <c r="T737" s="187">
        <f t="shared" ref="T737" si="2997">SUM(P737:P737)*M737</f>
        <v>0.25</v>
      </c>
      <c r="U737" s="187">
        <f t="shared" ref="U737" si="2998">SUM(Q737:Q737)*M737</f>
        <v>0.25</v>
      </c>
      <c r="V737" s="199">
        <f t="shared" ref="V737" si="2999">SUM(R737:R737)*M737</f>
        <v>0.25</v>
      </c>
      <c r="W737" s="203">
        <f t="shared" si="2855"/>
        <v>0.25</v>
      </c>
      <c r="X737" s="244">
        <f>+S734+S738+S740+S736</f>
        <v>0</v>
      </c>
      <c r="Y737" s="247">
        <f>+T734+T738+T740+T736</f>
        <v>0</v>
      </c>
      <c r="Z737" s="247">
        <f>+U734+U738+U740+U736</f>
        <v>0</v>
      </c>
      <c r="AA737" s="247">
        <f>+V734+V738+V740+V736</f>
        <v>0</v>
      </c>
      <c r="AB737" s="250">
        <f>+W734+W738+W740+W736</f>
        <v>0</v>
      </c>
      <c r="AC737" s="784"/>
      <c r="AD737" s="391" t="s">
        <v>823</v>
      </c>
      <c r="AE737" s="255" t="str">
        <f t="shared" si="2782"/>
        <v>PARA MEJORAR</v>
      </c>
      <c r="AF737" s="263" t="str">
        <f>+IF(Q738&gt;Q737,"SUPERADA",IF(Q738=Q737,"EQUILIBRADA",IF(Q738&lt;Q737,"PARA MEJORAR")))</f>
        <v>PARA MEJORAR</v>
      </c>
      <c r="AG737" s="263" t="str">
        <f>IF(COUNTIF(AF737:AF744,"PARA MEJORAR")&gt;=1,"PARA MEJORAR","BIEN")</f>
        <v>PARA MEJORAR</v>
      </c>
      <c r="AH737" s="264"/>
      <c r="AI737" s="816"/>
      <c r="AJ737" s="10"/>
      <c r="AK737" s="59"/>
      <c r="AL737" s="59"/>
      <c r="AM737" s="59"/>
      <c r="AN737" s="59"/>
      <c r="AO737" s="11"/>
      <c r="AP737" s="55"/>
    </row>
    <row r="738" spans="1:42" ht="40" customHeight="1" thickBot="1" x14ac:dyDescent="0.25">
      <c r="A738" s="635"/>
      <c r="B738" s="223"/>
      <c r="C738" s="487"/>
      <c r="D738" s="489"/>
      <c r="E738" s="491"/>
      <c r="F738" s="493"/>
      <c r="G738" s="463"/>
      <c r="H738" s="465"/>
      <c r="I738" s="468"/>
      <c r="J738" s="468"/>
      <c r="K738" s="366"/>
      <c r="L738" s="640"/>
      <c r="M738" s="641"/>
      <c r="N738" s="51" t="s">
        <v>49</v>
      </c>
      <c r="O738" s="76">
        <v>0</v>
      </c>
      <c r="P738" s="76">
        <v>0</v>
      </c>
      <c r="Q738" s="76">
        <v>0</v>
      </c>
      <c r="R738" s="158">
        <v>0</v>
      </c>
      <c r="S738" s="189">
        <f t="shared" ref="S738" si="3000">SUM(O738:O738)*M737</f>
        <v>0</v>
      </c>
      <c r="T738" s="190">
        <f t="shared" ref="T738" si="3001">SUM(P738:P738)*M737</f>
        <v>0</v>
      </c>
      <c r="U738" s="190">
        <f t="shared" ref="U738" si="3002">SUM(Q738:Q738)*M737</f>
        <v>0</v>
      </c>
      <c r="V738" s="200">
        <f t="shared" ref="V738" si="3003">SUM(R738:R738)*M737</f>
        <v>0</v>
      </c>
      <c r="W738" s="204">
        <f t="shared" si="2855"/>
        <v>0</v>
      </c>
      <c r="X738" s="245"/>
      <c r="Y738" s="248"/>
      <c r="Z738" s="248"/>
      <c r="AA738" s="248"/>
      <c r="AB738" s="251"/>
      <c r="AC738" s="784"/>
      <c r="AD738" s="392"/>
      <c r="AE738" s="256"/>
      <c r="AF738" s="264"/>
      <c r="AG738" s="264"/>
      <c r="AH738" s="264"/>
      <c r="AI738" s="816"/>
      <c r="AJ738" s="10"/>
      <c r="AK738" s="59"/>
      <c r="AL738" s="59"/>
      <c r="AM738" s="59"/>
      <c r="AN738" s="59"/>
      <c r="AO738" s="11"/>
      <c r="AP738" s="55"/>
    </row>
    <row r="739" spans="1:42" ht="40" customHeight="1" x14ac:dyDescent="0.2">
      <c r="A739" s="635"/>
      <c r="B739" s="223"/>
      <c r="C739" s="487"/>
      <c r="D739" s="489"/>
      <c r="E739" s="491"/>
      <c r="F739" s="493"/>
      <c r="G739" s="463"/>
      <c r="H739" s="465"/>
      <c r="I739" s="468"/>
      <c r="J739" s="468"/>
      <c r="K739" s="366"/>
      <c r="L739" s="394" t="s">
        <v>824</v>
      </c>
      <c r="M739" s="396">
        <v>0.25</v>
      </c>
      <c r="N739" s="53" t="s">
        <v>43</v>
      </c>
      <c r="O739" s="111">
        <v>0</v>
      </c>
      <c r="P739" s="111">
        <v>1</v>
      </c>
      <c r="Q739" s="111">
        <v>1</v>
      </c>
      <c r="R739" s="162">
        <v>1</v>
      </c>
      <c r="S739" s="192">
        <f t="shared" ref="S739" si="3004">SUM(O739:O739)*M739</f>
        <v>0</v>
      </c>
      <c r="T739" s="193">
        <f t="shared" ref="T739" si="3005">SUM(P739:P739)*M739</f>
        <v>0.25</v>
      </c>
      <c r="U739" s="193">
        <f t="shared" ref="U739" si="3006">SUM(Q739:Q739)*M739</f>
        <v>0.25</v>
      </c>
      <c r="V739" s="201">
        <f t="shared" ref="V739" si="3007">SUM(R739:R739)*M739</f>
        <v>0.25</v>
      </c>
      <c r="W739" s="205">
        <f t="shared" si="2855"/>
        <v>0.25</v>
      </c>
      <c r="X739" s="245"/>
      <c r="Y739" s="248"/>
      <c r="Z739" s="248"/>
      <c r="AA739" s="248"/>
      <c r="AB739" s="251"/>
      <c r="AC739" s="784"/>
      <c r="AD739" s="392"/>
      <c r="AE739" s="255" t="str">
        <f t="shared" si="2782"/>
        <v>EQUILIBRADA</v>
      </c>
      <c r="AF739" s="264" t="str">
        <f>+IF(Q740&gt;Q739,"SUPERADA",IF(Q740=Q739,"EQUILIBRADA",IF(Q740&lt;Q739,"PARA MEJORAR")))</f>
        <v>PARA MEJORAR</v>
      </c>
      <c r="AG739" s="264"/>
      <c r="AH739" s="264"/>
      <c r="AI739" s="816"/>
      <c r="AJ739" s="10"/>
      <c r="AK739" s="59"/>
      <c r="AL739" s="59"/>
      <c r="AM739" s="59"/>
      <c r="AN739" s="59"/>
      <c r="AO739" s="11"/>
      <c r="AP739" s="55"/>
    </row>
    <row r="740" spans="1:42" ht="40" customHeight="1" thickBot="1" x14ac:dyDescent="0.25">
      <c r="A740" s="635"/>
      <c r="B740" s="223"/>
      <c r="C740" s="487"/>
      <c r="D740" s="489"/>
      <c r="E740" s="491"/>
      <c r="F740" s="493"/>
      <c r="G740" s="463"/>
      <c r="H740" s="465"/>
      <c r="I740" s="468"/>
      <c r="J740" s="468"/>
      <c r="K740" s="366"/>
      <c r="L740" s="640"/>
      <c r="M740" s="641"/>
      <c r="N740" s="51" t="s">
        <v>49</v>
      </c>
      <c r="O740" s="76">
        <v>0</v>
      </c>
      <c r="P740" s="76">
        <v>0</v>
      </c>
      <c r="Q740" s="76">
        <v>0</v>
      </c>
      <c r="R740" s="158">
        <v>0</v>
      </c>
      <c r="S740" s="189">
        <f t="shared" ref="S740" si="3008">SUM(O740:O740)*M739</f>
        <v>0</v>
      </c>
      <c r="T740" s="190">
        <f t="shared" ref="T740" si="3009">SUM(P740:P740)*M739</f>
        <v>0</v>
      </c>
      <c r="U740" s="190">
        <f t="shared" ref="U740" si="3010">SUM(Q740:Q740)*M739</f>
        <v>0</v>
      </c>
      <c r="V740" s="200">
        <f t="shared" ref="V740" si="3011">SUM(R740:R740)*M739</f>
        <v>0</v>
      </c>
      <c r="W740" s="204">
        <f t="shared" si="2855"/>
        <v>0</v>
      </c>
      <c r="X740" s="245"/>
      <c r="Y740" s="248"/>
      <c r="Z740" s="248"/>
      <c r="AA740" s="248"/>
      <c r="AB740" s="251"/>
      <c r="AC740" s="784"/>
      <c r="AD740" s="392"/>
      <c r="AE740" s="256"/>
      <c r="AF740" s="264"/>
      <c r="AG740" s="264"/>
      <c r="AH740" s="264"/>
      <c r="AI740" s="816"/>
      <c r="AJ740" s="10"/>
      <c r="AK740" s="59"/>
      <c r="AL740" s="59"/>
      <c r="AM740" s="59"/>
      <c r="AN740" s="59"/>
      <c r="AO740" s="11"/>
      <c r="AP740" s="55"/>
    </row>
    <row r="741" spans="1:42" ht="40" customHeight="1" x14ac:dyDescent="0.2">
      <c r="A741" s="635"/>
      <c r="B741" s="223"/>
      <c r="C741" s="487"/>
      <c r="D741" s="489"/>
      <c r="E741" s="491"/>
      <c r="F741" s="493"/>
      <c r="G741" s="463"/>
      <c r="H741" s="465"/>
      <c r="I741" s="468"/>
      <c r="J741" s="468"/>
      <c r="K741" s="366"/>
      <c r="L741" s="394" t="s">
        <v>825</v>
      </c>
      <c r="M741" s="396">
        <v>0.25</v>
      </c>
      <c r="N741" s="53" t="s">
        <v>43</v>
      </c>
      <c r="O741" s="111">
        <v>0</v>
      </c>
      <c r="P741" s="111">
        <v>0</v>
      </c>
      <c r="Q741" s="111">
        <v>1</v>
      </c>
      <c r="R741" s="162">
        <v>1</v>
      </c>
      <c r="S741" s="192">
        <f t="shared" ref="S741" si="3012">SUM(O741:O741)*M741</f>
        <v>0</v>
      </c>
      <c r="T741" s="193">
        <f t="shared" ref="T741" si="3013">SUM(P741:P741)*M741</f>
        <v>0</v>
      </c>
      <c r="U741" s="193">
        <f t="shared" ref="U741" si="3014">SUM(Q741:Q741)*M741</f>
        <v>0.25</v>
      </c>
      <c r="V741" s="201">
        <f t="shared" ref="V741" si="3015">SUM(R741:R741)*M741</f>
        <v>0.25</v>
      </c>
      <c r="W741" s="205">
        <f t="shared" si="2855"/>
        <v>0.25</v>
      </c>
      <c r="X741" s="245"/>
      <c r="Y741" s="248"/>
      <c r="Z741" s="248"/>
      <c r="AA741" s="248"/>
      <c r="AB741" s="251"/>
      <c r="AC741" s="784"/>
      <c r="AD741" s="392"/>
      <c r="AE741" s="255" t="str">
        <f t="shared" si="2782"/>
        <v>EQUILIBRADA</v>
      </c>
      <c r="AF741" s="264" t="str">
        <f>+IF(Q742&gt;Q741,"SUPERADA",IF(Q742=Q741,"EQUILIBRADA",IF(Q742&lt;Q741,"PARA MEJORAR")))</f>
        <v>PARA MEJORAR</v>
      </c>
      <c r="AG741" s="264"/>
      <c r="AH741" s="264"/>
      <c r="AI741" s="816"/>
      <c r="AJ741" s="10"/>
      <c r="AK741" s="59"/>
      <c r="AL741" s="59"/>
      <c r="AM741" s="59"/>
      <c r="AN741" s="59"/>
      <c r="AO741" s="11"/>
      <c r="AP741" s="55"/>
    </row>
    <row r="742" spans="1:42" ht="40" customHeight="1" thickBot="1" x14ac:dyDescent="0.25">
      <c r="A742" s="635"/>
      <c r="B742" s="223"/>
      <c r="C742" s="487"/>
      <c r="D742" s="489"/>
      <c r="E742" s="491"/>
      <c r="F742" s="493"/>
      <c r="G742" s="463"/>
      <c r="H742" s="465"/>
      <c r="I742" s="468"/>
      <c r="J742" s="468"/>
      <c r="K742" s="366"/>
      <c r="L742" s="640"/>
      <c r="M742" s="641"/>
      <c r="N742" s="51" t="s">
        <v>49</v>
      </c>
      <c r="O742" s="76">
        <v>0</v>
      </c>
      <c r="P742" s="76">
        <v>0</v>
      </c>
      <c r="Q742" s="76">
        <v>0</v>
      </c>
      <c r="R742" s="158">
        <v>0</v>
      </c>
      <c r="S742" s="189">
        <f t="shared" ref="S742" si="3016">SUM(O742:O742)*M741</f>
        <v>0</v>
      </c>
      <c r="T742" s="190">
        <f t="shared" ref="T742" si="3017">SUM(P742:P742)*M741</f>
        <v>0</v>
      </c>
      <c r="U742" s="190">
        <f t="shared" ref="U742" si="3018">SUM(Q742:Q742)*M741</f>
        <v>0</v>
      </c>
      <c r="V742" s="200">
        <f t="shared" ref="V742" si="3019">SUM(R742:R742)*M741</f>
        <v>0</v>
      </c>
      <c r="W742" s="204">
        <f t="shared" si="2855"/>
        <v>0</v>
      </c>
      <c r="X742" s="245"/>
      <c r="Y742" s="248"/>
      <c r="Z742" s="248"/>
      <c r="AA742" s="248"/>
      <c r="AB742" s="251"/>
      <c r="AC742" s="784"/>
      <c r="AD742" s="392"/>
      <c r="AE742" s="256"/>
      <c r="AF742" s="264"/>
      <c r="AG742" s="264"/>
      <c r="AH742" s="264"/>
      <c r="AI742" s="816"/>
      <c r="AJ742" s="10"/>
      <c r="AK742" s="59"/>
      <c r="AL742" s="59"/>
      <c r="AM742" s="59"/>
      <c r="AN742" s="59"/>
      <c r="AO742" s="11"/>
      <c r="AP742" s="55"/>
    </row>
    <row r="743" spans="1:42" ht="40" customHeight="1" x14ac:dyDescent="0.2">
      <c r="A743" s="635"/>
      <c r="B743" s="223"/>
      <c r="C743" s="487"/>
      <c r="D743" s="489"/>
      <c r="E743" s="491"/>
      <c r="F743" s="493"/>
      <c r="G743" s="463"/>
      <c r="H743" s="465"/>
      <c r="I743" s="468"/>
      <c r="J743" s="468"/>
      <c r="K743" s="366"/>
      <c r="L743" s="394" t="s">
        <v>826</v>
      </c>
      <c r="M743" s="396">
        <v>0.25</v>
      </c>
      <c r="N743" s="53" t="s">
        <v>43</v>
      </c>
      <c r="O743" s="111">
        <v>0</v>
      </c>
      <c r="P743" s="111">
        <v>0</v>
      </c>
      <c r="Q743" s="111">
        <v>0</v>
      </c>
      <c r="R743" s="162">
        <v>1</v>
      </c>
      <c r="S743" s="192">
        <f t="shared" ref="S743" si="3020">SUM(O743:O743)*M743</f>
        <v>0</v>
      </c>
      <c r="T743" s="193">
        <f t="shared" ref="T743" si="3021">SUM(P743:P743)*M743</f>
        <v>0</v>
      </c>
      <c r="U743" s="193">
        <f t="shared" ref="U743" si="3022">SUM(Q743:Q743)*M743</f>
        <v>0</v>
      </c>
      <c r="V743" s="201">
        <f t="shared" ref="V743" si="3023">SUM(R743:R743)*M743</f>
        <v>0.25</v>
      </c>
      <c r="W743" s="205">
        <f t="shared" si="2855"/>
        <v>0.25</v>
      </c>
      <c r="X743" s="245"/>
      <c r="Y743" s="248"/>
      <c r="Z743" s="248"/>
      <c r="AA743" s="248"/>
      <c r="AB743" s="251"/>
      <c r="AC743" s="784"/>
      <c r="AD743" s="392"/>
      <c r="AE743" s="255" t="str">
        <f t="shared" si="2782"/>
        <v>EQUILIBRADA</v>
      </c>
      <c r="AF743" s="264" t="str">
        <f>+IF(Q744&gt;Q743,"SUPERADA",IF(Q744=Q743,"EQUILIBRADA",IF(Q744&lt;Q743,"PARA MEJORAR")))</f>
        <v>EQUILIBRADA</v>
      </c>
      <c r="AG743" s="264"/>
      <c r="AH743" s="264"/>
      <c r="AI743" s="816"/>
      <c r="AJ743" s="10"/>
      <c r="AK743" s="59"/>
      <c r="AL743" s="59"/>
      <c r="AM743" s="59"/>
      <c r="AN743" s="59"/>
      <c r="AO743" s="11"/>
      <c r="AP743" s="55"/>
    </row>
    <row r="744" spans="1:42" ht="40" customHeight="1" thickBot="1" x14ac:dyDescent="0.25">
      <c r="A744" s="635"/>
      <c r="B744" s="223"/>
      <c r="C744" s="487"/>
      <c r="D744" s="489"/>
      <c r="E744" s="491"/>
      <c r="F744" s="493"/>
      <c r="G744" s="464"/>
      <c r="H744" s="466"/>
      <c r="I744" s="469"/>
      <c r="J744" s="469"/>
      <c r="K744" s="367"/>
      <c r="L744" s="726"/>
      <c r="M744" s="800"/>
      <c r="N744" s="51" t="s">
        <v>49</v>
      </c>
      <c r="O744" s="78">
        <v>0</v>
      </c>
      <c r="P744" s="78">
        <v>0</v>
      </c>
      <c r="Q744" s="78">
        <v>0</v>
      </c>
      <c r="R744" s="159">
        <v>0</v>
      </c>
      <c r="S744" s="195">
        <f t="shared" ref="S744" si="3024">SUM(O744:O744)*M743</f>
        <v>0</v>
      </c>
      <c r="T744" s="196">
        <f t="shared" ref="T744" si="3025">SUM(P744:P744)*M743</f>
        <v>0</v>
      </c>
      <c r="U744" s="196">
        <f t="shared" ref="U744" si="3026">SUM(Q744:Q744)*M743</f>
        <v>0</v>
      </c>
      <c r="V744" s="202">
        <f t="shared" ref="V744" si="3027">SUM(R744:R744)*M743</f>
        <v>0</v>
      </c>
      <c r="W744" s="206">
        <f t="shared" si="2855"/>
        <v>0</v>
      </c>
      <c r="X744" s="246"/>
      <c r="Y744" s="249"/>
      <c r="Z744" s="249"/>
      <c r="AA744" s="249"/>
      <c r="AB744" s="252"/>
      <c r="AC744" s="784"/>
      <c r="AD744" s="392"/>
      <c r="AE744" s="256"/>
      <c r="AF744" s="265"/>
      <c r="AG744" s="264"/>
      <c r="AH744" s="264"/>
      <c r="AI744" s="816"/>
      <c r="AJ744" s="10"/>
      <c r="AK744" s="59"/>
      <c r="AL744" s="59"/>
      <c r="AM744" s="59"/>
      <c r="AN744" s="59"/>
      <c r="AO744" s="11"/>
      <c r="AP744" s="55"/>
    </row>
    <row r="745" spans="1:42" ht="40" customHeight="1" x14ac:dyDescent="0.2">
      <c r="A745" s="635"/>
      <c r="B745" s="223"/>
      <c r="C745" s="487"/>
      <c r="D745" s="489"/>
      <c r="E745" s="491"/>
      <c r="F745" s="493"/>
      <c r="G745" s="500" t="s">
        <v>827</v>
      </c>
      <c r="H745" s="470">
        <v>103</v>
      </c>
      <c r="I745" s="467" t="s">
        <v>828</v>
      </c>
      <c r="J745" s="467" t="s">
        <v>829</v>
      </c>
      <c r="K745" s="365">
        <v>0</v>
      </c>
      <c r="L745" s="799" t="s">
        <v>830</v>
      </c>
      <c r="M745" s="397">
        <v>0.24</v>
      </c>
      <c r="N745" s="53" t="s">
        <v>43</v>
      </c>
      <c r="O745" s="106">
        <v>1</v>
      </c>
      <c r="P745" s="106">
        <v>1</v>
      </c>
      <c r="Q745" s="106">
        <v>1</v>
      </c>
      <c r="R745" s="157">
        <v>1</v>
      </c>
      <c r="S745" s="186">
        <f t="shared" ref="S745" si="3028">SUM(O745:O745)*M745</f>
        <v>0.24</v>
      </c>
      <c r="T745" s="187">
        <f t="shared" ref="T745" si="3029">SUM(P745:P745)*M745</f>
        <v>0.24</v>
      </c>
      <c r="U745" s="187">
        <f t="shared" ref="U745" si="3030">SUM(Q745:Q745)*M745</f>
        <v>0.24</v>
      </c>
      <c r="V745" s="199">
        <f t="shared" ref="V745" si="3031">SUM(R745:R745)*M745</f>
        <v>0.24</v>
      </c>
      <c r="W745" s="203">
        <f t="shared" si="2855"/>
        <v>0.24</v>
      </c>
      <c r="X745" s="244">
        <f>+S742+S746+S750+S744+S748</f>
        <v>0</v>
      </c>
      <c r="Y745" s="247">
        <f>+T742+T746+T750+T744+T748</f>
        <v>0</v>
      </c>
      <c r="Z745" s="247">
        <f>+U742+U746+U750+U744+U748</f>
        <v>0</v>
      </c>
      <c r="AA745" s="247">
        <f>+V742+V746+V750+V744+V748</f>
        <v>0</v>
      </c>
      <c r="AB745" s="250">
        <f>+W742+W746+W750+W744+W748</f>
        <v>0</v>
      </c>
      <c r="AC745" s="784"/>
      <c r="AD745" s="392"/>
      <c r="AE745" s="255" t="str">
        <f t="shared" si="2782"/>
        <v>PARA MEJORAR</v>
      </c>
      <c r="AF745" s="263" t="str">
        <f>+IF(Q746&gt;Q745,"SUPERADA",IF(Q746=Q745,"EQUILIBRADA",IF(Q746&lt;Q745,"PARA MEJORAR")))</f>
        <v>PARA MEJORAR</v>
      </c>
      <c r="AG745" s="264"/>
      <c r="AH745" s="264"/>
      <c r="AI745" s="816"/>
      <c r="AJ745" s="10"/>
      <c r="AK745" s="59"/>
      <c r="AL745" s="59"/>
      <c r="AM745" s="59"/>
      <c r="AN745" s="59"/>
      <c r="AO745" s="11"/>
      <c r="AP745" s="55"/>
    </row>
    <row r="746" spans="1:42" ht="40" customHeight="1" thickBot="1" x14ac:dyDescent="0.25">
      <c r="A746" s="635"/>
      <c r="B746" s="223"/>
      <c r="C746" s="487"/>
      <c r="D746" s="489"/>
      <c r="E746" s="491"/>
      <c r="F746" s="493"/>
      <c r="G746" s="463"/>
      <c r="H746" s="465"/>
      <c r="I746" s="468"/>
      <c r="J746" s="468"/>
      <c r="K746" s="366"/>
      <c r="L746" s="798"/>
      <c r="M746" s="641"/>
      <c r="N746" s="51" t="s">
        <v>49</v>
      </c>
      <c r="O746" s="76">
        <v>0</v>
      </c>
      <c r="P746" s="76">
        <v>0</v>
      </c>
      <c r="Q746" s="76">
        <v>0</v>
      </c>
      <c r="R746" s="158">
        <v>0</v>
      </c>
      <c r="S746" s="189">
        <f t="shared" ref="S746" si="3032">SUM(O746:O746)*M745</f>
        <v>0</v>
      </c>
      <c r="T746" s="190">
        <f t="shared" ref="T746" si="3033">SUM(P746:P746)*M745</f>
        <v>0</v>
      </c>
      <c r="U746" s="190">
        <f t="shared" ref="U746" si="3034">SUM(Q746:Q746)*M745</f>
        <v>0</v>
      </c>
      <c r="V746" s="200">
        <f t="shared" ref="V746" si="3035">SUM(R746:R746)*M745</f>
        <v>0</v>
      </c>
      <c r="W746" s="204">
        <f t="shared" si="2855"/>
        <v>0</v>
      </c>
      <c r="X746" s="245"/>
      <c r="Y746" s="248"/>
      <c r="Z746" s="248"/>
      <c r="AA746" s="248"/>
      <c r="AB746" s="251"/>
      <c r="AC746" s="784"/>
      <c r="AD746" s="392"/>
      <c r="AE746" s="256"/>
      <c r="AF746" s="264"/>
      <c r="AG746" s="264"/>
      <c r="AH746" s="264"/>
      <c r="AI746" s="816"/>
      <c r="AJ746" s="10"/>
      <c r="AK746" s="59"/>
      <c r="AL746" s="59"/>
      <c r="AM746" s="59"/>
      <c r="AN746" s="59"/>
      <c r="AO746" s="11"/>
      <c r="AP746" s="55"/>
    </row>
    <row r="747" spans="1:42" ht="40" customHeight="1" x14ac:dyDescent="0.2">
      <c r="A747" s="635"/>
      <c r="B747" s="223"/>
      <c r="C747" s="487"/>
      <c r="D747" s="489"/>
      <c r="E747" s="491"/>
      <c r="F747" s="493"/>
      <c r="G747" s="463"/>
      <c r="H747" s="465"/>
      <c r="I747" s="468"/>
      <c r="J747" s="468"/>
      <c r="K747" s="366"/>
      <c r="L747" s="797" t="s">
        <v>831</v>
      </c>
      <c r="M747" s="396">
        <v>0.24</v>
      </c>
      <c r="N747" s="53" t="s">
        <v>43</v>
      </c>
      <c r="O747" s="111">
        <v>0</v>
      </c>
      <c r="P747" s="111">
        <v>1</v>
      </c>
      <c r="Q747" s="111">
        <v>1</v>
      </c>
      <c r="R747" s="162">
        <v>1</v>
      </c>
      <c r="S747" s="192">
        <f t="shared" ref="S747" si="3036">SUM(O747:O747)*M747</f>
        <v>0</v>
      </c>
      <c r="T747" s="193">
        <f t="shared" ref="T747" si="3037">SUM(P747:P747)*M747</f>
        <v>0.24</v>
      </c>
      <c r="U747" s="193">
        <f t="shared" ref="U747" si="3038">SUM(Q747:Q747)*M747</f>
        <v>0.24</v>
      </c>
      <c r="V747" s="201">
        <f t="shared" ref="V747" si="3039">SUM(R747:R747)*M747</f>
        <v>0.24</v>
      </c>
      <c r="W747" s="205">
        <f t="shared" si="2855"/>
        <v>0.24</v>
      </c>
      <c r="X747" s="245"/>
      <c r="Y747" s="248"/>
      <c r="Z747" s="248"/>
      <c r="AA747" s="248"/>
      <c r="AB747" s="251"/>
      <c r="AC747" s="784"/>
      <c r="AD747" s="392"/>
      <c r="AE747" s="255" t="str">
        <f t="shared" ref="AE747:AE809" si="3040">+IF(O748&gt;O747,"SUPERADA",IF(O748=O747,"EQUILIBRADA",IF(O748&lt;O747,"PARA MEJORAR")))</f>
        <v>EQUILIBRADA</v>
      </c>
      <c r="AF747" s="264"/>
      <c r="AG747" s="264"/>
      <c r="AH747" s="264"/>
      <c r="AI747" s="816"/>
      <c r="AJ747" s="10"/>
      <c r="AK747" s="59"/>
      <c r="AL747" s="59"/>
      <c r="AM747" s="59"/>
      <c r="AN747" s="59"/>
      <c r="AO747" s="11"/>
      <c r="AP747" s="55"/>
    </row>
    <row r="748" spans="1:42" ht="40" customHeight="1" thickBot="1" x14ac:dyDescent="0.25">
      <c r="A748" s="635"/>
      <c r="B748" s="223"/>
      <c r="C748" s="487"/>
      <c r="D748" s="489"/>
      <c r="E748" s="491"/>
      <c r="F748" s="493"/>
      <c r="G748" s="463"/>
      <c r="H748" s="465"/>
      <c r="I748" s="468"/>
      <c r="J748" s="468"/>
      <c r="K748" s="366"/>
      <c r="L748" s="798"/>
      <c r="M748" s="641"/>
      <c r="N748" s="51" t="s">
        <v>49</v>
      </c>
      <c r="O748" s="76">
        <v>0</v>
      </c>
      <c r="P748" s="76">
        <v>0</v>
      </c>
      <c r="Q748" s="76">
        <v>0</v>
      </c>
      <c r="R748" s="158">
        <v>0</v>
      </c>
      <c r="S748" s="189">
        <f t="shared" ref="S748" si="3041">SUM(O748:O748)*M747</f>
        <v>0</v>
      </c>
      <c r="T748" s="190">
        <f t="shared" ref="T748" si="3042">SUM(P748:P748)*M747</f>
        <v>0</v>
      </c>
      <c r="U748" s="190">
        <f t="shared" ref="U748" si="3043">SUM(Q748:Q748)*M747</f>
        <v>0</v>
      </c>
      <c r="V748" s="200">
        <f t="shared" ref="V748" si="3044">SUM(R748:R748)*M747</f>
        <v>0</v>
      </c>
      <c r="W748" s="204">
        <f t="shared" si="2855"/>
        <v>0</v>
      </c>
      <c r="X748" s="245"/>
      <c r="Y748" s="248"/>
      <c r="Z748" s="248"/>
      <c r="AA748" s="248"/>
      <c r="AB748" s="251"/>
      <c r="AC748" s="784"/>
      <c r="AD748" s="392"/>
      <c r="AE748" s="256"/>
      <c r="AF748" s="264"/>
      <c r="AG748" s="264"/>
      <c r="AH748" s="264"/>
      <c r="AI748" s="816"/>
      <c r="AJ748" s="10"/>
      <c r="AK748" s="59"/>
      <c r="AL748" s="59"/>
      <c r="AM748" s="59"/>
      <c r="AN748" s="59"/>
      <c r="AO748" s="11"/>
      <c r="AP748" s="55"/>
    </row>
    <row r="749" spans="1:42" ht="40" customHeight="1" x14ac:dyDescent="0.2">
      <c r="A749" s="635"/>
      <c r="B749" s="223"/>
      <c r="C749" s="487"/>
      <c r="D749" s="489"/>
      <c r="E749" s="491"/>
      <c r="F749" s="493"/>
      <c r="G749" s="463"/>
      <c r="H749" s="465"/>
      <c r="I749" s="468"/>
      <c r="J749" s="468"/>
      <c r="K749" s="366"/>
      <c r="L749" s="797" t="s">
        <v>832</v>
      </c>
      <c r="M749" s="396">
        <v>0.24</v>
      </c>
      <c r="N749" s="53" t="s">
        <v>43</v>
      </c>
      <c r="O749" s="111">
        <v>0</v>
      </c>
      <c r="P749" s="111">
        <v>0</v>
      </c>
      <c r="Q749" s="111">
        <v>1</v>
      </c>
      <c r="R749" s="162">
        <v>1</v>
      </c>
      <c r="S749" s="192">
        <f t="shared" ref="S749" si="3045">SUM(O749:O749)*M749</f>
        <v>0</v>
      </c>
      <c r="T749" s="193">
        <f t="shared" ref="T749" si="3046">SUM(P749:P749)*M749</f>
        <v>0</v>
      </c>
      <c r="U749" s="193">
        <f t="shared" ref="U749" si="3047">SUM(Q749:Q749)*M749</f>
        <v>0.24</v>
      </c>
      <c r="V749" s="201">
        <f t="shared" ref="V749" si="3048">SUM(R749:R749)*M749</f>
        <v>0.24</v>
      </c>
      <c r="W749" s="205">
        <f t="shared" si="2855"/>
        <v>0.24</v>
      </c>
      <c r="X749" s="245"/>
      <c r="Y749" s="248"/>
      <c r="Z749" s="248"/>
      <c r="AA749" s="248"/>
      <c r="AB749" s="251"/>
      <c r="AC749" s="784"/>
      <c r="AD749" s="392"/>
      <c r="AE749" s="255" t="str">
        <f t="shared" si="3040"/>
        <v>EQUILIBRADA</v>
      </c>
      <c r="AF749" s="264"/>
      <c r="AG749" s="264"/>
      <c r="AH749" s="264"/>
      <c r="AI749" s="816"/>
      <c r="AJ749" s="10"/>
      <c r="AK749" s="59"/>
      <c r="AL749" s="59"/>
      <c r="AM749" s="59"/>
      <c r="AN749" s="59"/>
      <c r="AO749" s="11"/>
      <c r="AP749" s="55"/>
    </row>
    <row r="750" spans="1:42" ht="40" customHeight="1" thickBot="1" x14ac:dyDescent="0.25">
      <c r="A750" s="635"/>
      <c r="B750" s="223"/>
      <c r="C750" s="487"/>
      <c r="D750" s="489"/>
      <c r="E750" s="491"/>
      <c r="F750" s="493"/>
      <c r="G750" s="463"/>
      <c r="H750" s="465"/>
      <c r="I750" s="468"/>
      <c r="J750" s="468"/>
      <c r="K750" s="366"/>
      <c r="L750" s="798"/>
      <c r="M750" s="641"/>
      <c r="N750" s="51" t="s">
        <v>49</v>
      </c>
      <c r="O750" s="76">
        <v>0</v>
      </c>
      <c r="P750" s="76">
        <v>0</v>
      </c>
      <c r="Q750" s="76">
        <v>0</v>
      </c>
      <c r="R750" s="158">
        <v>0</v>
      </c>
      <c r="S750" s="189">
        <f t="shared" ref="S750" si="3049">SUM(O750:O750)*M749</f>
        <v>0</v>
      </c>
      <c r="T750" s="190">
        <f t="shared" ref="T750" si="3050">SUM(P750:P750)*M749</f>
        <v>0</v>
      </c>
      <c r="U750" s="190">
        <f t="shared" ref="U750" si="3051">SUM(Q750:Q750)*M749</f>
        <v>0</v>
      </c>
      <c r="V750" s="200">
        <f t="shared" ref="V750" si="3052">SUM(R750:R750)*M749</f>
        <v>0</v>
      </c>
      <c r="W750" s="204">
        <f t="shared" si="2855"/>
        <v>0</v>
      </c>
      <c r="X750" s="245"/>
      <c r="Y750" s="248"/>
      <c r="Z750" s="248"/>
      <c r="AA750" s="248"/>
      <c r="AB750" s="251"/>
      <c r="AC750" s="784"/>
      <c r="AD750" s="392"/>
      <c r="AE750" s="256"/>
      <c r="AF750" s="264"/>
      <c r="AG750" s="264"/>
      <c r="AH750" s="264"/>
      <c r="AI750" s="816"/>
      <c r="AJ750" s="10"/>
      <c r="AK750" s="59"/>
      <c r="AL750" s="59"/>
      <c r="AM750" s="59"/>
      <c r="AN750" s="59"/>
      <c r="AO750" s="11"/>
      <c r="AP750" s="55"/>
    </row>
    <row r="751" spans="1:42" ht="40" customHeight="1" x14ac:dyDescent="0.2">
      <c r="A751" s="635"/>
      <c r="B751" s="223"/>
      <c r="C751" s="487"/>
      <c r="D751" s="489"/>
      <c r="E751" s="491"/>
      <c r="F751" s="493"/>
      <c r="G751" s="463"/>
      <c r="H751" s="465"/>
      <c r="I751" s="468"/>
      <c r="J751" s="468"/>
      <c r="K751" s="366"/>
      <c r="L751" s="797" t="s">
        <v>833</v>
      </c>
      <c r="M751" s="396">
        <v>0.24</v>
      </c>
      <c r="N751" s="53" t="s">
        <v>43</v>
      </c>
      <c r="O751" s="111">
        <v>0</v>
      </c>
      <c r="P751" s="111">
        <v>0</v>
      </c>
      <c r="Q751" s="111">
        <v>0</v>
      </c>
      <c r="R751" s="162">
        <v>1</v>
      </c>
      <c r="S751" s="192">
        <f t="shared" ref="S751" si="3053">SUM(O751:O751)*M751</f>
        <v>0</v>
      </c>
      <c r="T751" s="193">
        <f t="shared" ref="T751" si="3054">SUM(P751:P751)*M751</f>
        <v>0</v>
      </c>
      <c r="U751" s="193">
        <f t="shared" ref="U751" si="3055">SUM(Q751:Q751)*M751</f>
        <v>0</v>
      </c>
      <c r="V751" s="201">
        <f t="shared" ref="V751" si="3056">SUM(R751:R751)*M751</f>
        <v>0.24</v>
      </c>
      <c r="W751" s="205">
        <f t="shared" si="2855"/>
        <v>0.24</v>
      </c>
      <c r="X751" s="245"/>
      <c r="Y751" s="248"/>
      <c r="Z751" s="248"/>
      <c r="AA751" s="248"/>
      <c r="AB751" s="251"/>
      <c r="AC751" s="784"/>
      <c r="AD751" s="392"/>
      <c r="AE751" s="255" t="str">
        <f t="shared" si="3040"/>
        <v>EQUILIBRADA</v>
      </c>
      <c r="AF751" s="264"/>
      <c r="AG751" s="264"/>
      <c r="AH751" s="264"/>
      <c r="AI751" s="816"/>
      <c r="AJ751" s="12"/>
      <c r="AK751" s="13"/>
      <c r="AL751" s="13"/>
      <c r="AM751" s="13"/>
      <c r="AN751" s="13"/>
      <c r="AO751" s="14"/>
      <c r="AP751" s="55"/>
    </row>
    <row r="752" spans="1:42" ht="40" customHeight="1" thickBot="1" x14ac:dyDescent="0.25">
      <c r="A752" s="635"/>
      <c r="B752" s="223"/>
      <c r="C752" s="487"/>
      <c r="D752" s="489"/>
      <c r="E752" s="491"/>
      <c r="F752" s="493"/>
      <c r="G752" s="463"/>
      <c r="H752" s="465"/>
      <c r="I752" s="468"/>
      <c r="J752" s="468"/>
      <c r="K752" s="366"/>
      <c r="L752" s="798"/>
      <c r="M752" s="641"/>
      <c r="N752" s="51" t="s">
        <v>49</v>
      </c>
      <c r="O752" s="76">
        <v>0</v>
      </c>
      <c r="P752" s="76">
        <v>0</v>
      </c>
      <c r="Q752" s="76">
        <v>0</v>
      </c>
      <c r="R752" s="158">
        <v>0</v>
      </c>
      <c r="S752" s="189">
        <f t="shared" ref="S752" si="3057">SUM(O752:O752)*M751</f>
        <v>0</v>
      </c>
      <c r="T752" s="190">
        <f t="shared" ref="T752" si="3058">SUM(P752:P752)*M751</f>
        <v>0</v>
      </c>
      <c r="U752" s="190">
        <f t="shared" ref="U752" si="3059">SUM(Q752:Q752)*M751</f>
        <v>0</v>
      </c>
      <c r="V752" s="200">
        <f t="shared" ref="V752" si="3060">SUM(R752:R752)*M751</f>
        <v>0</v>
      </c>
      <c r="W752" s="204">
        <f t="shared" si="2855"/>
        <v>0</v>
      </c>
      <c r="X752" s="245"/>
      <c r="Y752" s="248"/>
      <c r="Z752" s="248"/>
      <c r="AA752" s="248"/>
      <c r="AB752" s="251"/>
      <c r="AC752" s="784"/>
      <c r="AD752" s="392"/>
      <c r="AE752" s="256"/>
      <c r="AF752" s="264"/>
      <c r="AG752" s="264"/>
      <c r="AH752" s="264"/>
      <c r="AI752" s="816"/>
      <c r="AJ752" s="10"/>
      <c r="AK752" s="59"/>
      <c r="AL752" s="59"/>
      <c r="AM752" s="59"/>
      <c r="AN752" s="59"/>
      <c r="AO752" s="11"/>
      <c r="AP752" s="55"/>
    </row>
    <row r="753" spans="1:42" ht="40" customHeight="1" x14ac:dyDescent="0.2">
      <c r="A753" s="635"/>
      <c r="B753" s="223"/>
      <c r="C753" s="487"/>
      <c r="D753" s="489"/>
      <c r="E753" s="491"/>
      <c r="F753" s="493"/>
      <c r="G753" s="463"/>
      <c r="H753" s="465"/>
      <c r="I753" s="468"/>
      <c r="J753" s="468"/>
      <c r="K753" s="366"/>
      <c r="L753" s="797" t="s">
        <v>834</v>
      </c>
      <c r="M753" s="396">
        <v>0.04</v>
      </c>
      <c r="N753" s="53" t="s">
        <v>43</v>
      </c>
      <c r="O753" s="111">
        <v>0</v>
      </c>
      <c r="P753" s="111">
        <v>1</v>
      </c>
      <c r="Q753" s="111">
        <v>1</v>
      </c>
      <c r="R753" s="162">
        <v>1</v>
      </c>
      <c r="S753" s="192">
        <f t="shared" ref="S753" si="3061">SUM(O753:O753)*M753</f>
        <v>0</v>
      </c>
      <c r="T753" s="193">
        <f t="shared" ref="T753" si="3062">SUM(P753:P753)*M753</f>
        <v>0.04</v>
      </c>
      <c r="U753" s="193">
        <f t="shared" ref="U753" si="3063">SUM(Q753:Q753)*M753</f>
        <v>0.04</v>
      </c>
      <c r="V753" s="201">
        <f t="shared" ref="V753" si="3064">SUM(R753:R753)*M753</f>
        <v>0.04</v>
      </c>
      <c r="W753" s="205">
        <f t="shared" si="2855"/>
        <v>0.04</v>
      </c>
      <c r="X753" s="245"/>
      <c r="Y753" s="248"/>
      <c r="Z753" s="248"/>
      <c r="AA753" s="248"/>
      <c r="AB753" s="251"/>
      <c r="AC753" s="784"/>
      <c r="AD753" s="392"/>
      <c r="AE753" s="255" t="str">
        <f t="shared" si="3040"/>
        <v>EQUILIBRADA</v>
      </c>
      <c r="AF753" s="264"/>
      <c r="AG753" s="264"/>
      <c r="AH753" s="264"/>
      <c r="AI753" s="816"/>
      <c r="AJ753" s="10"/>
      <c r="AK753" s="59"/>
      <c r="AL753" s="59"/>
      <c r="AM753" s="59"/>
      <c r="AN753" s="59"/>
      <c r="AO753" s="11"/>
      <c r="AP753" s="55"/>
    </row>
    <row r="754" spans="1:42" ht="40" customHeight="1" thickBot="1" x14ac:dyDescent="0.25">
      <c r="A754" s="635"/>
      <c r="B754" s="223"/>
      <c r="C754" s="487"/>
      <c r="D754" s="489"/>
      <c r="E754" s="491"/>
      <c r="F754" s="493"/>
      <c r="G754" s="464"/>
      <c r="H754" s="466"/>
      <c r="I754" s="469"/>
      <c r="J754" s="469"/>
      <c r="K754" s="367"/>
      <c r="L754" s="801"/>
      <c r="M754" s="800"/>
      <c r="N754" s="51" t="s">
        <v>49</v>
      </c>
      <c r="O754" s="78">
        <v>0</v>
      </c>
      <c r="P754" s="78">
        <v>0</v>
      </c>
      <c r="Q754" s="78">
        <v>0</v>
      </c>
      <c r="R754" s="159">
        <v>0</v>
      </c>
      <c r="S754" s="195">
        <f t="shared" ref="S754" si="3065">SUM(O754:O754)*M753</f>
        <v>0</v>
      </c>
      <c r="T754" s="196">
        <f t="shared" ref="T754" si="3066">SUM(P754:P754)*M753</f>
        <v>0</v>
      </c>
      <c r="U754" s="196">
        <f t="shared" ref="U754" si="3067">SUM(Q754:Q754)*M753</f>
        <v>0</v>
      </c>
      <c r="V754" s="202">
        <f t="shared" ref="V754" si="3068">SUM(R754:R754)*M753</f>
        <v>0</v>
      </c>
      <c r="W754" s="206">
        <f t="shared" si="2855"/>
        <v>0</v>
      </c>
      <c r="X754" s="246"/>
      <c r="Y754" s="249"/>
      <c r="Z754" s="249"/>
      <c r="AA754" s="249"/>
      <c r="AB754" s="252"/>
      <c r="AC754" s="784"/>
      <c r="AD754" s="392"/>
      <c r="AE754" s="256"/>
      <c r="AF754" s="264"/>
      <c r="AG754" s="264"/>
      <c r="AH754" s="264"/>
      <c r="AI754" s="816"/>
      <c r="AJ754" s="10"/>
      <c r="AK754" s="59"/>
      <c r="AL754" s="59"/>
      <c r="AM754" s="59"/>
      <c r="AN754" s="59"/>
      <c r="AO754" s="11"/>
      <c r="AP754" s="55"/>
    </row>
    <row r="755" spans="1:42" ht="40" customHeight="1" x14ac:dyDescent="0.2">
      <c r="A755" s="635"/>
      <c r="B755" s="223"/>
      <c r="C755" s="487"/>
      <c r="D755" s="489"/>
      <c r="E755" s="491"/>
      <c r="F755" s="493"/>
      <c r="G755" s="524" t="s">
        <v>835</v>
      </c>
      <c r="H755" s="470">
        <v>104</v>
      </c>
      <c r="I755" s="467" t="s">
        <v>836</v>
      </c>
      <c r="J755" s="527" t="s">
        <v>837</v>
      </c>
      <c r="K755" s="365">
        <v>0</v>
      </c>
      <c r="L755" s="802" t="s">
        <v>838</v>
      </c>
      <c r="M755" s="794">
        <v>0.5</v>
      </c>
      <c r="N755" s="53" t="s">
        <v>43</v>
      </c>
      <c r="O755" s="106">
        <v>0</v>
      </c>
      <c r="P755" s="106">
        <v>0</v>
      </c>
      <c r="Q755" s="106">
        <v>1</v>
      </c>
      <c r="R755" s="157">
        <v>1</v>
      </c>
      <c r="S755" s="186">
        <f t="shared" ref="S755" si="3069">SUM(O755:O755)*M755</f>
        <v>0</v>
      </c>
      <c r="T755" s="187">
        <f t="shared" ref="T755" si="3070">SUM(P755:P755)*M755</f>
        <v>0</v>
      </c>
      <c r="U755" s="187">
        <f t="shared" ref="U755" si="3071">SUM(Q755:Q755)*M755</f>
        <v>0.5</v>
      </c>
      <c r="V755" s="199">
        <f t="shared" ref="V755" si="3072">SUM(R755:R755)*M755</f>
        <v>0.5</v>
      </c>
      <c r="W755" s="203">
        <f>MAX(S755:V755)</f>
        <v>0.5</v>
      </c>
      <c r="X755" s="244">
        <f>+S752+S754</f>
        <v>0</v>
      </c>
      <c r="Y755" s="247">
        <f>+T752+T754</f>
        <v>0</v>
      </c>
      <c r="Z755" s="247">
        <f>+U752+U754</f>
        <v>0</v>
      </c>
      <c r="AA755" s="247">
        <f>+V752+V754</f>
        <v>0</v>
      </c>
      <c r="AB755" s="250">
        <f>+W752+W754</f>
        <v>0</v>
      </c>
      <c r="AC755" s="784"/>
      <c r="AD755" s="392"/>
      <c r="AE755" s="255" t="str">
        <f t="shared" si="3040"/>
        <v>EQUILIBRADA</v>
      </c>
      <c r="AF755" s="263" t="str">
        <f>+IF(Q756&gt;Q755,"SUPERADA",IF(Q756=Q755,"EQUILIBRADA",IF(Q756&lt;Q755,"PARA MEJORAR")))</f>
        <v>PARA MEJORAR</v>
      </c>
      <c r="AG755" s="264"/>
      <c r="AH755" s="264"/>
      <c r="AI755" s="816"/>
      <c r="AJ755" s="10"/>
      <c r="AK755" s="59"/>
      <c r="AL755" s="59"/>
      <c r="AM755" s="59"/>
      <c r="AN755" s="59"/>
      <c r="AO755" s="11"/>
      <c r="AP755" s="55"/>
    </row>
    <row r="756" spans="1:42" ht="40" customHeight="1" thickBot="1" x14ac:dyDescent="0.25">
      <c r="A756" s="635"/>
      <c r="B756" s="223"/>
      <c r="C756" s="487"/>
      <c r="D756" s="489"/>
      <c r="E756" s="491"/>
      <c r="F756" s="493"/>
      <c r="G756" s="525"/>
      <c r="H756" s="465"/>
      <c r="I756" s="468"/>
      <c r="J756" s="528"/>
      <c r="K756" s="366"/>
      <c r="L756" s="798"/>
      <c r="M756" s="641"/>
      <c r="N756" s="51" t="s">
        <v>49</v>
      </c>
      <c r="O756" s="76">
        <v>0</v>
      </c>
      <c r="P756" s="76">
        <v>0</v>
      </c>
      <c r="Q756" s="76">
        <v>0</v>
      </c>
      <c r="R756" s="158">
        <v>0</v>
      </c>
      <c r="S756" s="189">
        <f t="shared" ref="S756" si="3073">SUM(O756:O756)*M755</f>
        <v>0</v>
      </c>
      <c r="T756" s="190">
        <f t="shared" ref="T756" si="3074">SUM(P756:P756)*M755</f>
        <v>0</v>
      </c>
      <c r="U756" s="190">
        <f t="shared" ref="U756" si="3075">SUM(Q756:Q756)*M755</f>
        <v>0</v>
      </c>
      <c r="V756" s="200">
        <f t="shared" ref="V756" si="3076">SUM(R756:R756)*M755</f>
        <v>0</v>
      </c>
      <c r="W756" s="204">
        <f t="shared" si="2855"/>
        <v>0</v>
      </c>
      <c r="X756" s="245"/>
      <c r="Y756" s="248"/>
      <c r="Z756" s="248"/>
      <c r="AA756" s="248"/>
      <c r="AB756" s="251"/>
      <c r="AC756" s="784"/>
      <c r="AD756" s="392"/>
      <c r="AE756" s="256"/>
      <c r="AF756" s="264"/>
      <c r="AG756" s="264"/>
      <c r="AH756" s="264"/>
      <c r="AI756" s="816"/>
      <c r="AJ756" s="10"/>
      <c r="AK756" s="59"/>
      <c r="AL756" s="59"/>
      <c r="AM756" s="59"/>
      <c r="AN756" s="59"/>
      <c r="AO756" s="11"/>
      <c r="AP756" s="55"/>
    </row>
    <row r="757" spans="1:42" ht="40" customHeight="1" x14ac:dyDescent="0.2">
      <c r="A757" s="635"/>
      <c r="B757" s="223"/>
      <c r="C757" s="487"/>
      <c r="D757" s="489"/>
      <c r="E757" s="491"/>
      <c r="F757" s="493"/>
      <c r="G757" s="525"/>
      <c r="H757" s="465"/>
      <c r="I757" s="468"/>
      <c r="J757" s="528"/>
      <c r="K757" s="366"/>
      <c r="L757" s="797" t="s">
        <v>839</v>
      </c>
      <c r="M757" s="396">
        <v>0.5</v>
      </c>
      <c r="N757" s="53" t="s">
        <v>43</v>
      </c>
      <c r="O757" s="111">
        <v>0</v>
      </c>
      <c r="P757" s="111">
        <v>0</v>
      </c>
      <c r="Q757" s="111">
        <v>0</v>
      </c>
      <c r="R757" s="162">
        <v>1</v>
      </c>
      <c r="S757" s="192">
        <f t="shared" ref="S757" si="3077">SUM(O757:O757)*M757</f>
        <v>0</v>
      </c>
      <c r="T757" s="193">
        <f t="shared" ref="T757" si="3078">SUM(P757:P757)*M757</f>
        <v>0</v>
      </c>
      <c r="U757" s="193">
        <f t="shared" ref="U757" si="3079">SUM(Q757:Q757)*M757</f>
        <v>0</v>
      </c>
      <c r="V757" s="201">
        <f t="shared" ref="V757" si="3080">SUM(R757:R757)*M757</f>
        <v>0.5</v>
      </c>
      <c r="W757" s="205">
        <f t="shared" si="2855"/>
        <v>0.5</v>
      </c>
      <c r="X757" s="245"/>
      <c r="Y757" s="248"/>
      <c r="Z757" s="248"/>
      <c r="AA757" s="248"/>
      <c r="AB757" s="251"/>
      <c r="AC757" s="784"/>
      <c r="AD757" s="392"/>
      <c r="AE757" s="255" t="str">
        <f t="shared" si="3040"/>
        <v>EQUILIBRADA</v>
      </c>
      <c r="AF757" s="264"/>
      <c r="AG757" s="264"/>
      <c r="AH757" s="264"/>
      <c r="AI757" s="816"/>
      <c r="AJ757" s="10"/>
      <c r="AK757" s="59"/>
      <c r="AL757" s="59"/>
      <c r="AM757" s="59"/>
      <c r="AN757" s="59"/>
      <c r="AO757" s="11"/>
      <c r="AP757" s="55"/>
    </row>
    <row r="758" spans="1:42" ht="40" customHeight="1" thickBot="1" x14ac:dyDescent="0.25">
      <c r="A758" s="635"/>
      <c r="B758" s="223"/>
      <c r="C758" s="487"/>
      <c r="D758" s="489"/>
      <c r="E758" s="491"/>
      <c r="F758" s="493"/>
      <c r="G758" s="526"/>
      <c r="H758" s="466"/>
      <c r="I758" s="469"/>
      <c r="J758" s="529"/>
      <c r="K758" s="367"/>
      <c r="L758" s="801"/>
      <c r="M758" s="800"/>
      <c r="N758" s="51" t="s">
        <v>49</v>
      </c>
      <c r="O758" s="78">
        <v>0</v>
      </c>
      <c r="P758" s="78">
        <v>0</v>
      </c>
      <c r="Q758" s="78">
        <v>0</v>
      </c>
      <c r="R758" s="159">
        <v>0</v>
      </c>
      <c r="S758" s="195">
        <f t="shared" ref="S758" si="3081">SUM(O758:O758)*M757</f>
        <v>0</v>
      </c>
      <c r="T758" s="196">
        <f t="shared" ref="T758" si="3082">SUM(P758:P758)*M757</f>
        <v>0</v>
      </c>
      <c r="U758" s="196">
        <f t="shared" ref="U758" si="3083">SUM(Q758:Q758)*M757</f>
        <v>0</v>
      </c>
      <c r="V758" s="202">
        <f t="shared" ref="V758" si="3084">SUM(R758:R758)*M757</f>
        <v>0</v>
      </c>
      <c r="W758" s="206">
        <f t="shared" si="2855"/>
        <v>0</v>
      </c>
      <c r="X758" s="246"/>
      <c r="Y758" s="249"/>
      <c r="Z758" s="249"/>
      <c r="AA758" s="249"/>
      <c r="AB758" s="252"/>
      <c r="AC758" s="784"/>
      <c r="AD758" s="392"/>
      <c r="AE758" s="256"/>
      <c r="AF758" s="265"/>
      <c r="AG758" s="264"/>
      <c r="AH758" s="264"/>
      <c r="AI758" s="816"/>
      <c r="AJ758" s="10"/>
      <c r="AK758" s="59"/>
      <c r="AL758" s="59"/>
      <c r="AM758" s="59"/>
      <c r="AN758" s="59"/>
      <c r="AO758" s="11"/>
      <c r="AP758" s="55"/>
    </row>
    <row r="759" spans="1:42" ht="40" customHeight="1" x14ac:dyDescent="0.2">
      <c r="A759" s="635"/>
      <c r="B759" s="223"/>
      <c r="C759" s="487"/>
      <c r="D759" s="489"/>
      <c r="E759" s="491"/>
      <c r="F759" s="493"/>
      <c r="G759" s="524" t="s">
        <v>840</v>
      </c>
      <c r="H759" s="470">
        <v>105</v>
      </c>
      <c r="I759" s="795" t="s">
        <v>841</v>
      </c>
      <c r="J759" s="527" t="s">
        <v>842</v>
      </c>
      <c r="K759" s="365">
        <v>0</v>
      </c>
      <c r="L759" s="793" t="s">
        <v>843</v>
      </c>
      <c r="M759" s="794">
        <v>0.2</v>
      </c>
      <c r="N759" s="53" t="s">
        <v>43</v>
      </c>
      <c r="O759" s="106">
        <v>1</v>
      </c>
      <c r="P759" s="106">
        <v>1</v>
      </c>
      <c r="Q759" s="111">
        <v>1</v>
      </c>
      <c r="R759" s="162">
        <v>1</v>
      </c>
      <c r="S759" s="186">
        <f t="shared" ref="S759" si="3085">SUM(O759:O759)*M759</f>
        <v>0.2</v>
      </c>
      <c r="T759" s="187">
        <f t="shared" ref="T759" si="3086">SUM(P759:P759)*M759</f>
        <v>0.2</v>
      </c>
      <c r="U759" s="187">
        <f t="shared" ref="U759" si="3087">SUM(Q759:Q759)*M759</f>
        <v>0.2</v>
      </c>
      <c r="V759" s="199">
        <f t="shared" ref="V759" si="3088">SUM(R759:R759)*M759</f>
        <v>0.2</v>
      </c>
      <c r="W759" s="203">
        <f t="shared" si="2855"/>
        <v>0.2</v>
      </c>
      <c r="X759" s="244">
        <f>+S756+S760+S758</f>
        <v>0</v>
      </c>
      <c r="Y759" s="247">
        <f>+T756+T760+T758</f>
        <v>0</v>
      </c>
      <c r="Z759" s="247">
        <f>+U756+U760+U758</f>
        <v>0</v>
      </c>
      <c r="AA759" s="247">
        <f>+V756+V760+V758</f>
        <v>0</v>
      </c>
      <c r="AB759" s="250">
        <f>+W756+W760+W758</f>
        <v>0</v>
      </c>
      <c r="AC759" s="784"/>
      <c r="AD759" s="392"/>
      <c r="AE759" s="255" t="str">
        <f t="shared" si="3040"/>
        <v>PARA MEJORAR</v>
      </c>
      <c r="AF759" s="263" t="str">
        <f>+IF(Q760&gt;Q759,"SUPERADA",IF(Q760=Q759,"EQUILIBRADA",IF(Q760&lt;Q759,"PARA MEJORAR")))</f>
        <v>PARA MEJORAR</v>
      </c>
      <c r="AG759" s="264"/>
      <c r="AH759" s="264"/>
      <c r="AI759" s="816"/>
      <c r="AJ759" s="28"/>
      <c r="AK759" s="29"/>
      <c r="AL759" s="29"/>
      <c r="AM759" s="29"/>
      <c r="AN759" s="29"/>
      <c r="AO759" s="30"/>
      <c r="AP759" s="55"/>
    </row>
    <row r="760" spans="1:42" ht="40" customHeight="1" thickBot="1" x14ac:dyDescent="0.25">
      <c r="A760" s="635"/>
      <c r="B760" s="223"/>
      <c r="C760" s="487"/>
      <c r="D760" s="489"/>
      <c r="E760" s="491"/>
      <c r="F760" s="493"/>
      <c r="G760" s="525"/>
      <c r="H760" s="465"/>
      <c r="I760" s="796"/>
      <c r="J760" s="528"/>
      <c r="K760" s="366"/>
      <c r="L760" s="640"/>
      <c r="M760" s="641"/>
      <c r="N760" s="51" t="s">
        <v>49</v>
      </c>
      <c r="O760" s="76">
        <v>0</v>
      </c>
      <c r="P760" s="76">
        <v>0</v>
      </c>
      <c r="Q760" s="76">
        <v>0</v>
      </c>
      <c r="R760" s="158">
        <v>0</v>
      </c>
      <c r="S760" s="189">
        <f t="shared" ref="S760" si="3089">SUM(O760:O760)*M759</f>
        <v>0</v>
      </c>
      <c r="T760" s="190">
        <f t="shared" ref="T760" si="3090">SUM(P760:P760)*M759</f>
        <v>0</v>
      </c>
      <c r="U760" s="190">
        <f t="shared" ref="U760" si="3091">SUM(Q760:Q760)*M759</f>
        <v>0</v>
      </c>
      <c r="V760" s="200">
        <f t="shared" ref="V760" si="3092">SUM(R760:R760)*M759</f>
        <v>0</v>
      </c>
      <c r="W760" s="204">
        <f t="shared" si="2855"/>
        <v>0</v>
      </c>
      <c r="X760" s="245"/>
      <c r="Y760" s="248"/>
      <c r="Z760" s="248"/>
      <c r="AA760" s="248"/>
      <c r="AB760" s="251"/>
      <c r="AC760" s="784"/>
      <c r="AD760" s="392"/>
      <c r="AE760" s="256"/>
      <c r="AF760" s="264"/>
      <c r="AG760" s="264"/>
      <c r="AH760" s="264"/>
      <c r="AI760" s="816"/>
      <c r="AJ760" s="21"/>
      <c r="AK760" s="61"/>
      <c r="AL760" s="61"/>
      <c r="AM760" s="61"/>
      <c r="AN760" s="61"/>
      <c r="AO760" s="22"/>
      <c r="AP760" s="55"/>
    </row>
    <row r="761" spans="1:42" ht="40" customHeight="1" x14ac:dyDescent="0.2">
      <c r="A761" s="635"/>
      <c r="B761" s="223"/>
      <c r="C761" s="487"/>
      <c r="D761" s="489"/>
      <c r="E761" s="491"/>
      <c r="F761" s="493"/>
      <c r="G761" s="525"/>
      <c r="H761" s="465"/>
      <c r="I761" s="796"/>
      <c r="J761" s="528"/>
      <c r="K761" s="366"/>
      <c r="L761" s="394" t="s">
        <v>844</v>
      </c>
      <c r="M761" s="396">
        <v>0.3</v>
      </c>
      <c r="N761" s="53" t="s">
        <v>43</v>
      </c>
      <c r="O761" s="111">
        <v>0</v>
      </c>
      <c r="P761" s="111">
        <v>0.2</v>
      </c>
      <c r="Q761" s="111">
        <v>1</v>
      </c>
      <c r="R761" s="162">
        <v>1</v>
      </c>
      <c r="S761" s="192">
        <f t="shared" ref="S761" si="3093">SUM(O761:O761)*M761</f>
        <v>0</v>
      </c>
      <c r="T761" s="193">
        <f t="shared" ref="T761" si="3094">SUM(P761:P761)*M761</f>
        <v>0.06</v>
      </c>
      <c r="U761" s="193">
        <f t="shared" ref="U761" si="3095">SUM(Q761:Q761)*M761</f>
        <v>0.3</v>
      </c>
      <c r="V761" s="201">
        <f t="shared" ref="V761" si="3096">SUM(R761:R761)*M761</f>
        <v>0.3</v>
      </c>
      <c r="W761" s="205">
        <f t="shared" si="2855"/>
        <v>0.3</v>
      </c>
      <c r="X761" s="245"/>
      <c r="Y761" s="248"/>
      <c r="Z761" s="248"/>
      <c r="AA761" s="248"/>
      <c r="AB761" s="251"/>
      <c r="AC761" s="784"/>
      <c r="AD761" s="392"/>
      <c r="AE761" s="255" t="str">
        <f t="shared" si="3040"/>
        <v>EQUILIBRADA</v>
      </c>
      <c r="AF761" s="264"/>
      <c r="AG761" s="264"/>
      <c r="AH761" s="264"/>
      <c r="AI761" s="816"/>
      <c r="AJ761" s="21"/>
      <c r="AK761" s="61"/>
      <c r="AL761" s="61"/>
      <c r="AM761" s="61"/>
      <c r="AN761" s="61"/>
      <c r="AO761" s="22"/>
      <c r="AP761" s="55"/>
    </row>
    <row r="762" spans="1:42" ht="40" customHeight="1" thickBot="1" x14ac:dyDescent="0.25">
      <c r="A762" s="635"/>
      <c r="B762" s="223"/>
      <c r="C762" s="487"/>
      <c r="D762" s="489"/>
      <c r="E762" s="491"/>
      <c r="F762" s="493"/>
      <c r="G762" s="525"/>
      <c r="H762" s="465"/>
      <c r="I762" s="796"/>
      <c r="J762" s="528"/>
      <c r="K762" s="366"/>
      <c r="L762" s="640"/>
      <c r="M762" s="641"/>
      <c r="N762" s="51" t="s">
        <v>49</v>
      </c>
      <c r="O762" s="76">
        <v>0</v>
      </c>
      <c r="P762" s="76">
        <v>0</v>
      </c>
      <c r="Q762" s="76">
        <v>0</v>
      </c>
      <c r="R762" s="158">
        <v>0</v>
      </c>
      <c r="S762" s="189">
        <f t="shared" ref="S762" si="3097">SUM(O762:O762)*M761</f>
        <v>0</v>
      </c>
      <c r="T762" s="190">
        <f t="shared" ref="T762" si="3098">SUM(P762:P762)*M761</f>
        <v>0</v>
      </c>
      <c r="U762" s="190">
        <f t="shared" ref="U762" si="3099">SUM(Q762:Q762)*M761</f>
        <v>0</v>
      </c>
      <c r="V762" s="200">
        <f t="shared" ref="V762" si="3100">SUM(R762:R762)*M761</f>
        <v>0</v>
      </c>
      <c r="W762" s="204">
        <f t="shared" si="2855"/>
        <v>0</v>
      </c>
      <c r="X762" s="245"/>
      <c r="Y762" s="248"/>
      <c r="Z762" s="248"/>
      <c r="AA762" s="248"/>
      <c r="AB762" s="251"/>
      <c r="AC762" s="784"/>
      <c r="AD762" s="392"/>
      <c r="AE762" s="256"/>
      <c r="AF762" s="264"/>
      <c r="AG762" s="264"/>
      <c r="AH762" s="264"/>
      <c r="AI762" s="817"/>
      <c r="AJ762" s="21"/>
      <c r="AK762" s="61"/>
      <c r="AL762" s="61"/>
      <c r="AM762" s="61"/>
      <c r="AN762" s="61"/>
      <c r="AO762" s="22"/>
      <c r="AP762" s="55"/>
    </row>
    <row r="763" spans="1:42" ht="40" customHeight="1" x14ac:dyDescent="0.2">
      <c r="A763" s="635"/>
      <c r="B763" s="223"/>
      <c r="C763" s="487"/>
      <c r="D763" s="489"/>
      <c r="E763" s="491"/>
      <c r="F763" s="493"/>
      <c r="G763" s="525"/>
      <c r="H763" s="465"/>
      <c r="I763" s="796"/>
      <c r="J763" s="528"/>
      <c r="K763" s="366"/>
      <c r="L763" s="394" t="s">
        <v>845</v>
      </c>
      <c r="M763" s="396">
        <v>0.5</v>
      </c>
      <c r="N763" s="53" t="s">
        <v>43</v>
      </c>
      <c r="O763" s="111">
        <v>0</v>
      </c>
      <c r="P763" s="111">
        <v>0</v>
      </c>
      <c r="Q763" s="111">
        <v>0.2</v>
      </c>
      <c r="R763" s="162">
        <v>1</v>
      </c>
      <c r="S763" s="192">
        <f t="shared" ref="S763" si="3101">SUM(O763:O763)*M763</f>
        <v>0</v>
      </c>
      <c r="T763" s="193">
        <f t="shared" ref="T763" si="3102">SUM(P763:P763)*M763</f>
        <v>0</v>
      </c>
      <c r="U763" s="193">
        <f t="shared" ref="U763" si="3103">SUM(Q763:Q763)*M763</f>
        <v>0.1</v>
      </c>
      <c r="V763" s="201">
        <f t="shared" ref="V763" si="3104">SUM(R763:R763)*M763</f>
        <v>0.5</v>
      </c>
      <c r="W763" s="205">
        <f t="shared" si="2855"/>
        <v>0.5</v>
      </c>
      <c r="X763" s="245"/>
      <c r="Y763" s="248"/>
      <c r="Z763" s="248"/>
      <c r="AA763" s="248"/>
      <c r="AB763" s="251"/>
      <c r="AC763" s="784"/>
      <c r="AD763" s="392"/>
      <c r="AE763" s="255" t="str">
        <f t="shared" si="3040"/>
        <v>EQUILIBRADA</v>
      </c>
      <c r="AF763" s="264"/>
      <c r="AG763" s="264"/>
      <c r="AH763" s="264"/>
      <c r="AI763" s="143"/>
      <c r="AJ763" s="21"/>
      <c r="AK763" s="61"/>
      <c r="AL763" s="61"/>
      <c r="AM763" s="61"/>
      <c r="AN763" s="61"/>
      <c r="AO763" s="22"/>
      <c r="AP763" s="55"/>
    </row>
    <row r="764" spans="1:42" ht="40" customHeight="1" thickBot="1" x14ac:dyDescent="0.25">
      <c r="A764" s="635"/>
      <c r="B764" s="223"/>
      <c r="C764" s="487"/>
      <c r="D764" s="489"/>
      <c r="E764" s="491"/>
      <c r="F764" s="493"/>
      <c r="G764" s="525"/>
      <c r="H764" s="465"/>
      <c r="I764" s="796"/>
      <c r="J764" s="528"/>
      <c r="K764" s="366"/>
      <c r="L764" s="395"/>
      <c r="M764" s="397"/>
      <c r="N764" s="51" t="s">
        <v>49</v>
      </c>
      <c r="O764" s="77">
        <v>0</v>
      </c>
      <c r="P764" s="78">
        <v>0</v>
      </c>
      <c r="Q764" s="78">
        <v>0</v>
      </c>
      <c r="R764" s="159">
        <v>0</v>
      </c>
      <c r="S764" s="195">
        <f t="shared" ref="S764" si="3105">SUM(O764:O764)*M763</f>
        <v>0</v>
      </c>
      <c r="T764" s="196">
        <f t="shared" ref="T764" si="3106">SUM(P764:P764)*M763</f>
        <v>0</v>
      </c>
      <c r="U764" s="196">
        <f t="shared" ref="U764" si="3107">SUM(Q764:Q764)*M763</f>
        <v>0</v>
      </c>
      <c r="V764" s="202">
        <f t="shared" ref="V764" si="3108">SUM(R764:R764)*M763</f>
        <v>0</v>
      </c>
      <c r="W764" s="206">
        <f t="shared" si="2855"/>
        <v>0</v>
      </c>
      <c r="X764" s="245"/>
      <c r="Y764" s="248"/>
      <c r="Z764" s="248"/>
      <c r="AA764" s="248"/>
      <c r="AB764" s="251"/>
      <c r="AC764" s="784"/>
      <c r="AD764" s="392"/>
      <c r="AE764" s="256"/>
      <c r="AF764" s="265"/>
      <c r="AG764" s="265"/>
      <c r="AH764" s="264"/>
      <c r="AI764" s="143"/>
      <c r="AJ764" s="21"/>
      <c r="AK764" s="61"/>
      <c r="AL764" s="61"/>
      <c r="AM764" s="61"/>
      <c r="AN764" s="61"/>
      <c r="AO764" s="22"/>
      <c r="AP764" s="55"/>
    </row>
    <row r="765" spans="1:42" ht="40" customHeight="1" x14ac:dyDescent="0.2">
      <c r="A765" s="635"/>
      <c r="B765" s="223"/>
      <c r="C765" s="486">
        <v>50</v>
      </c>
      <c r="D765" s="488" t="s">
        <v>846</v>
      </c>
      <c r="E765" s="490">
        <v>57</v>
      </c>
      <c r="F765" s="494" t="s">
        <v>847</v>
      </c>
      <c r="G765" s="471" t="s">
        <v>848</v>
      </c>
      <c r="H765" s="718">
        <v>106</v>
      </c>
      <c r="I765" s="507" t="s">
        <v>849</v>
      </c>
      <c r="J765" s="507" t="s">
        <v>850</v>
      </c>
      <c r="K765" s="510">
        <v>0</v>
      </c>
      <c r="L765" s="368" t="s">
        <v>851</v>
      </c>
      <c r="M765" s="513">
        <v>0.125</v>
      </c>
      <c r="N765" s="53" t="s">
        <v>43</v>
      </c>
      <c r="O765" s="102">
        <v>1</v>
      </c>
      <c r="P765" s="102">
        <v>1</v>
      </c>
      <c r="Q765" s="102">
        <v>1</v>
      </c>
      <c r="R765" s="160">
        <v>1</v>
      </c>
      <c r="S765" s="186">
        <f t="shared" ref="S765" si="3109">SUM(O765:O765)*M765</f>
        <v>0.125</v>
      </c>
      <c r="T765" s="187">
        <f t="shared" ref="T765" si="3110">SUM(P765:P765)*M765</f>
        <v>0.125</v>
      </c>
      <c r="U765" s="187">
        <f t="shared" ref="U765" si="3111">SUM(Q765:Q765)*M765</f>
        <v>0.125</v>
      </c>
      <c r="V765" s="199">
        <f t="shared" ref="V765" si="3112">SUM(R765:R765)*M765</f>
        <v>0.125</v>
      </c>
      <c r="W765" s="203">
        <f t="shared" ref="W765:W828" si="3113">MAX(S765:V765)</f>
        <v>0.125</v>
      </c>
      <c r="X765" s="244">
        <f>+S762+S764+S766+S768</f>
        <v>0</v>
      </c>
      <c r="Y765" s="247">
        <f>+T762+T764+T766+T768</f>
        <v>0</v>
      </c>
      <c r="Z765" s="247">
        <f>+U762+U764+U766+U768</f>
        <v>0</v>
      </c>
      <c r="AA765" s="247">
        <f>+V762+V764+V766+V768</f>
        <v>0</v>
      </c>
      <c r="AB765" s="250">
        <f>+W762+W764+W766+W768</f>
        <v>0</v>
      </c>
      <c r="AC765" s="784"/>
      <c r="AD765" s="392"/>
      <c r="AE765" s="255" t="str">
        <f t="shared" si="3040"/>
        <v>PARA MEJORAR</v>
      </c>
      <c r="AF765" s="263" t="str">
        <f>+IF(Q766&gt;Q765,"SUPERADA",IF(Q766=Q765,"EQUILIBRADA",IF(Q766&lt;Q765,"PARA MEJORAR")))</f>
        <v>PARA MEJORAR</v>
      </c>
      <c r="AG765" s="263" t="str">
        <f>IF(COUNTIF(AF765:AF772,"PARA MEJORAR")&gt;=1,"PARA MEJORAR","BIEN")</f>
        <v>PARA MEJORAR</v>
      </c>
      <c r="AH765" s="264"/>
      <c r="AI765" s="143"/>
      <c r="AJ765" s="21"/>
      <c r="AK765" s="61"/>
      <c r="AL765" s="61"/>
      <c r="AM765" s="61"/>
      <c r="AN765" s="61"/>
      <c r="AO765" s="22"/>
      <c r="AP765" s="55"/>
    </row>
    <row r="766" spans="1:42" ht="40" customHeight="1" thickBot="1" x14ac:dyDescent="0.25">
      <c r="A766" s="635"/>
      <c r="B766" s="223"/>
      <c r="C766" s="487"/>
      <c r="D766" s="489"/>
      <c r="E766" s="491"/>
      <c r="F766" s="495"/>
      <c r="G766" s="472"/>
      <c r="H766" s="719"/>
      <c r="I766" s="508"/>
      <c r="J766" s="508"/>
      <c r="K766" s="511"/>
      <c r="L766" s="369"/>
      <c r="M766" s="371"/>
      <c r="N766" s="51" t="s">
        <v>49</v>
      </c>
      <c r="O766" s="76">
        <v>0</v>
      </c>
      <c r="P766" s="76">
        <v>0</v>
      </c>
      <c r="Q766" s="76">
        <v>0</v>
      </c>
      <c r="R766" s="158">
        <v>0</v>
      </c>
      <c r="S766" s="189">
        <f t="shared" ref="S766" si="3114">SUM(O766:O766)*M765</f>
        <v>0</v>
      </c>
      <c r="T766" s="190">
        <f t="shared" ref="T766" si="3115">SUM(P766:P766)*M765</f>
        <v>0</v>
      </c>
      <c r="U766" s="190">
        <f t="shared" ref="U766" si="3116">SUM(Q766:Q766)*M765</f>
        <v>0</v>
      </c>
      <c r="V766" s="200">
        <f t="shared" ref="V766" si="3117">SUM(R766:R766)*M765</f>
        <v>0</v>
      </c>
      <c r="W766" s="204">
        <f t="shared" si="3113"/>
        <v>0</v>
      </c>
      <c r="X766" s="245"/>
      <c r="Y766" s="248"/>
      <c r="Z766" s="248"/>
      <c r="AA766" s="248"/>
      <c r="AB766" s="251"/>
      <c r="AC766" s="784"/>
      <c r="AD766" s="392"/>
      <c r="AE766" s="256"/>
      <c r="AF766" s="264"/>
      <c r="AG766" s="264"/>
      <c r="AH766" s="264"/>
      <c r="AI766" s="143"/>
      <c r="AJ766" s="21"/>
      <c r="AK766" s="61"/>
      <c r="AL766" s="61"/>
      <c r="AM766" s="61"/>
      <c r="AN766" s="61"/>
      <c r="AO766" s="22"/>
      <c r="AP766" s="55"/>
    </row>
    <row r="767" spans="1:42" ht="40" customHeight="1" x14ac:dyDescent="0.2">
      <c r="A767" s="635"/>
      <c r="B767" s="223"/>
      <c r="C767" s="487"/>
      <c r="D767" s="489"/>
      <c r="E767" s="491"/>
      <c r="F767" s="495"/>
      <c r="G767" s="472"/>
      <c r="H767" s="719"/>
      <c r="I767" s="508"/>
      <c r="J767" s="508"/>
      <c r="K767" s="511"/>
      <c r="L767" s="369" t="s">
        <v>852</v>
      </c>
      <c r="M767" s="371">
        <v>0.375</v>
      </c>
      <c r="N767" s="53" t="s">
        <v>43</v>
      </c>
      <c r="O767" s="111">
        <v>0</v>
      </c>
      <c r="P767" s="111">
        <v>1</v>
      </c>
      <c r="Q767" s="111">
        <v>1</v>
      </c>
      <c r="R767" s="162">
        <v>1</v>
      </c>
      <c r="S767" s="192">
        <f t="shared" ref="S767" si="3118">SUM(O767:O767)*M767</f>
        <v>0</v>
      </c>
      <c r="T767" s="193">
        <f t="shared" ref="T767" si="3119">SUM(P767:P767)*M767</f>
        <v>0.375</v>
      </c>
      <c r="U767" s="193">
        <f t="shared" ref="U767" si="3120">SUM(Q767:Q767)*M767</f>
        <v>0.375</v>
      </c>
      <c r="V767" s="201">
        <f t="shared" ref="V767" si="3121">SUM(R767:R767)*M767</f>
        <v>0.375</v>
      </c>
      <c r="W767" s="205">
        <f t="shared" si="3113"/>
        <v>0.375</v>
      </c>
      <c r="X767" s="245"/>
      <c r="Y767" s="248"/>
      <c r="Z767" s="248"/>
      <c r="AA767" s="248"/>
      <c r="AB767" s="251"/>
      <c r="AC767" s="784"/>
      <c r="AD767" s="392"/>
      <c r="AE767" s="255" t="str">
        <f t="shared" si="3040"/>
        <v>EQUILIBRADA</v>
      </c>
      <c r="AF767" s="264"/>
      <c r="AG767" s="264"/>
      <c r="AH767" s="264"/>
      <c r="AI767" s="143"/>
      <c r="AJ767" s="21"/>
      <c r="AK767" s="61"/>
      <c r="AL767" s="61"/>
      <c r="AM767" s="61"/>
      <c r="AN767" s="61"/>
      <c r="AO767" s="22"/>
      <c r="AP767" s="55"/>
    </row>
    <row r="768" spans="1:42" ht="40" customHeight="1" thickBot="1" x14ac:dyDescent="0.25">
      <c r="A768" s="635"/>
      <c r="B768" s="223"/>
      <c r="C768" s="487"/>
      <c r="D768" s="489"/>
      <c r="E768" s="491"/>
      <c r="F768" s="495"/>
      <c r="G768" s="472"/>
      <c r="H768" s="719"/>
      <c r="I768" s="508"/>
      <c r="J768" s="508"/>
      <c r="K768" s="511"/>
      <c r="L768" s="369"/>
      <c r="M768" s="371"/>
      <c r="N768" s="51" t="s">
        <v>49</v>
      </c>
      <c r="O768" s="76">
        <v>0</v>
      </c>
      <c r="P768" s="76">
        <v>0</v>
      </c>
      <c r="Q768" s="76">
        <v>0</v>
      </c>
      <c r="R768" s="158">
        <v>0</v>
      </c>
      <c r="S768" s="189">
        <f t="shared" ref="S768" si="3122">SUM(O768:O768)*M767</f>
        <v>0</v>
      </c>
      <c r="T768" s="190">
        <f t="shared" ref="T768" si="3123">SUM(P768:P768)*M767</f>
        <v>0</v>
      </c>
      <c r="U768" s="190">
        <f t="shared" ref="U768" si="3124">SUM(Q768:Q768)*M767</f>
        <v>0</v>
      </c>
      <c r="V768" s="200">
        <f t="shared" ref="V768" si="3125">SUM(R768:R768)*M767</f>
        <v>0</v>
      </c>
      <c r="W768" s="204">
        <f t="shared" si="3113"/>
        <v>0</v>
      </c>
      <c r="X768" s="245"/>
      <c r="Y768" s="248"/>
      <c r="Z768" s="248"/>
      <c r="AA768" s="248"/>
      <c r="AB768" s="251"/>
      <c r="AC768" s="784"/>
      <c r="AD768" s="392"/>
      <c r="AE768" s="256"/>
      <c r="AF768" s="264"/>
      <c r="AG768" s="264"/>
      <c r="AH768" s="264"/>
      <c r="AI768" s="143"/>
      <c r="AJ768" s="21"/>
      <c r="AK768" s="61"/>
      <c r="AL768" s="61"/>
      <c r="AM768" s="61"/>
      <c r="AN768" s="61"/>
      <c r="AO768" s="22"/>
      <c r="AP768" s="55"/>
    </row>
    <row r="769" spans="1:42" ht="40" customHeight="1" x14ac:dyDescent="0.2">
      <c r="A769" s="635"/>
      <c r="B769" s="223"/>
      <c r="C769" s="487"/>
      <c r="D769" s="489"/>
      <c r="E769" s="491"/>
      <c r="F769" s="495"/>
      <c r="G769" s="472"/>
      <c r="H769" s="719"/>
      <c r="I769" s="508"/>
      <c r="J769" s="508"/>
      <c r="K769" s="511"/>
      <c r="L769" s="369" t="s">
        <v>853</v>
      </c>
      <c r="M769" s="371">
        <v>0.25</v>
      </c>
      <c r="N769" s="53" t="s">
        <v>43</v>
      </c>
      <c r="O769" s="111">
        <v>0</v>
      </c>
      <c r="P769" s="111">
        <v>0</v>
      </c>
      <c r="Q769" s="111">
        <v>1</v>
      </c>
      <c r="R769" s="162">
        <v>1</v>
      </c>
      <c r="S769" s="192">
        <f t="shared" ref="S769" si="3126">SUM(O769:O769)*M769</f>
        <v>0</v>
      </c>
      <c r="T769" s="193">
        <f t="shared" ref="T769" si="3127">SUM(P769:P769)*M769</f>
        <v>0</v>
      </c>
      <c r="U769" s="193">
        <f t="shared" ref="U769" si="3128">SUM(Q769:Q769)*M769</f>
        <v>0.25</v>
      </c>
      <c r="V769" s="201">
        <f t="shared" ref="V769" si="3129">SUM(R769:R769)*M769</f>
        <v>0.25</v>
      </c>
      <c r="W769" s="205">
        <f t="shared" si="3113"/>
        <v>0.25</v>
      </c>
      <c r="X769" s="245"/>
      <c r="Y769" s="248"/>
      <c r="Z769" s="248"/>
      <c r="AA769" s="248"/>
      <c r="AB769" s="251"/>
      <c r="AC769" s="784"/>
      <c r="AD769" s="392"/>
      <c r="AE769" s="255" t="str">
        <f t="shared" si="3040"/>
        <v>EQUILIBRADA</v>
      </c>
      <c r="AF769" s="264"/>
      <c r="AG769" s="264"/>
      <c r="AH769" s="264"/>
      <c r="AI769" s="143"/>
      <c r="AJ769" s="21"/>
      <c r="AK769" s="61"/>
      <c r="AL769" s="61"/>
      <c r="AM769" s="61"/>
      <c r="AN769" s="61"/>
      <c r="AO769" s="22"/>
      <c r="AP769" s="55"/>
    </row>
    <row r="770" spans="1:42" ht="40" customHeight="1" thickBot="1" x14ac:dyDescent="0.25">
      <c r="A770" s="635"/>
      <c r="B770" s="223"/>
      <c r="C770" s="487"/>
      <c r="D770" s="489"/>
      <c r="E770" s="491"/>
      <c r="F770" s="495"/>
      <c r="G770" s="472"/>
      <c r="H770" s="719"/>
      <c r="I770" s="508"/>
      <c r="J770" s="508"/>
      <c r="K770" s="511"/>
      <c r="L770" s="369"/>
      <c r="M770" s="371"/>
      <c r="N770" s="51" t="s">
        <v>49</v>
      </c>
      <c r="O770" s="76">
        <v>0</v>
      </c>
      <c r="P770" s="76">
        <v>0</v>
      </c>
      <c r="Q770" s="76">
        <v>0</v>
      </c>
      <c r="R770" s="158">
        <v>0</v>
      </c>
      <c r="S770" s="189">
        <f t="shared" ref="S770" si="3130">SUM(O770:O770)*M769</f>
        <v>0</v>
      </c>
      <c r="T770" s="190">
        <f t="shared" ref="T770" si="3131">SUM(P770:P770)*M769</f>
        <v>0</v>
      </c>
      <c r="U770" s="190">
        <f t="shared" ref="U770" si="3132">SUM(Q770:Q770)*M769</f>
        <v>0</v>
      </c>
      <c r="V770" s="200">
        <f t="shared" ref="V770" si="3133">SUM(R770:R770)*M769</f>
        <v>0</v>
      </c>
      <c r="W770" s="204">
        <f t="shared" si="3113"/>
        <v>0</v>
      </c>
      <c r="X770" s="245"/>
      <c r="Y770" s="248"/>
      <c r="Z770" s="248"/>
      <c r="AA770" s="248"/>
      <c r="AB770" s="251"/>
      <c r="AC770" s="784"/>
      <c r="AD770" s="392"/>
      <c r="AE770" s="256"/>
      <c r="AF770" s="264"/>
      <c r="AG770" s="264"/>
      <c r="AH770" s="264"/>
      <c r="AI770" s="143"/>
      <c r="AJ770" s="21"/>
      <c r="AK770" s="61"/>
      <c r="AL770" s="61"/>
      <c r="AM770" s="61"/>
      <c r="AN770" s="61"/>
      <c r="AO770" s="22"/>
      <c r="AP770" s="55"/>
    </row>
    <row r="771" spans="1:42" ht="40" customHeight="1" x14ac:dyDescent="0.2">
      <c r="A771" s="635"/>
      <c r="B771" s="223"/>
      <c r="C771" s="487"/>
      <c r="D771" s="489"/>
      <c r="E771" s="491"/>
      <c r="F771" s="495"/>
      <c r="G771" s="472"/>
      <c r="H771" s="719"/>
      <c r="I771" s="508"/>
      <c r="J771" s="508"/>
      <c r="K771" s="511"/>
      <c r="L771" s="369" t="s">
        <v>854</v>
      </c>
      <c r="M771" s="371">
        <v>0.25</v>
      </c>
      <c r="N771" s="53" t="s">
        <v>43</v>
      </c>
      <c r="O771" s="111">
        <v>0</v>
      </c>
      <c r="P771" s="111">
        <v>0</v>
      </c>
      <c r="Q771" s="111">
        <v>0</v>
      </c>
      <c r="R771" s="162">
        <v>1</v>
      </c>
      <c r="S771" s="192">
        <f t="shared" ref="S771" si="3134">SUM(O771:O771)*M771</f>
        <v>0</v>
      </c>
      <c r="T771" s="193">
        <f t="shared" ref="T771" si="3135">SUM(P771:P771)*M771</f>
        <v>0</v>
      </c>
      <c r="U771" s="193">
        <f t="shared" ref="U771" si="3136">SUM(Q771:Q771)*M771</f>
        <v>0</v>
      </c>
      <c r="V771" s="201">
        <f t="shared" ref="V771" si="3137">SUM(R771:R771)*M771</f>
        <v>0.25</v>
      </c>
      <c r="W771" s="205">
        <f t="shared" si="3113"/>
        <v>0.25</v>
      </c>
      <c r="X771" s="245"/>
      <c r="Y771" s="248"/>
      <c r="Z771" s="248"/>
      <c r="AA771" s="248"/>
      <c r="AB771" s="251"/>
      <c r="AC771" s="784"/>
      <c r="AD771" s="392"/>
      <c r="AE771" s="255" t="str">
        <f t="shared" si="3040"/>
        <v>EQUILIBRADA</v>
      </c>
      <c r="AF771" s="264"/>
      <c r="AG771" s="264"/>
      <c r="AH771" s="264"/>
      <c r="AI771" s="143"/>
      <c r="AJ771" s="21"/>
      <c r="AK771" s="61"/>
      <c r="AL771" s="61"/>
      <c r="AM771" s="61"/>
      <c r="AN771" s="61"/>
      <c r="AO771" s="22"/>
      <c r="AP771" s="55"/>
    </row>
    <row r="772" spans="1:42" ht="40" customHeight="1" thickBot="1" x14ac:dyDescent="0.25">
      <c r="A772" s="635"/>
      <c r="B772" s="223"/>
      <c r="C772" s="487"/>
      <c r="D772" s="489"/>
      <c r="E772" s="491"/>
      <c r="F772" s="495"/>
      <c r="G772" s="473"/>
      <c r="H772" s="720"/>
      <c r="I772" s="509"/>
      <c r="J772" s="509"/>
      <c r="K772" s="512"/>
      <c r="L772" s="370"/>
      <c r="M772" s="372"/>
      <c r="N772" s="51" t="s">
        <v>49</v>
      </c>
      <c r="O772" s="78">
        <v>0</v>
      </c>
      <c r="P772" s="78">
        <v>0</v>
      </c>
      <c r="Q772" s="78">
        <v>0</v>
      </c>
      <c r="R772" s="159">
        <v>0</v>
      </c>
      <c r="S772" s="195">
        <f t="shared" ref="S772" si="3138">SUM(O772:O772)*M771</f>
        <v>0</v>
      </c>
      <c r="T772" s="196">
        <f t="shared" ref="T772" si="3139">SUM(P772:P772)*M771</f>
        <v>0</v>
      </c>
      <c r="U772" s="196">
        <f t="shared" ref="U772" si="3140">SUM(Q772:Q772)*M771</f>
        <v>0</v>
      </c>
      <c r="V772" s="202">
        <f t="shared" ref="V772" si="3141">SUM(R772:R772)*M771</f>
        <v>0</v>
      </c>
      <c r="W772" s="206">
        <f t="shared" si="3113"/>
        <v>0</v>
      </c>
      <c r="X772" s="245"/>
      <c r="Y772" s="248"/>
      <c r="Z772" s="248"/>
      <c r="AA772" s="248"/>
      <c r="AB772" s="251"/>
      <c r="AC772" s="784"/>
      <c r="AD772" s="392"/>
      <c r="AE772" s="256"/>
      <c r="AF772" s="265"/>
      <c r="AG772" s="265"/>
      <c r="AH772" s="264"/>
      <c r="AI772" s="143"/>
      <c r="AJ772" s="21"/>
      <c r="AK772" s="61"/>
      <c r="AL772" s="61"/>
      <c r="AM772" s="61"/>
      <c r="AN772" s="61"/>
      <c r="AO772" s="22"/>
      <c r="AP772" s="55"/>
    </row>
    <row r="773" spans="1:42" ht="40" customHeight="1" x14ac:dyDescent="0.2">
      <c r="A773" s="635"/>
      <c r="B773" s="223"/>
      <c r="C773" s="486">
        <v>51</v>
      </c>
      <c r="D773" s="642" t="s">
        <v>855</v>
      </c>
      <c r="E773" s="490">
        <v>58</v>
      </c>
      <c r="F773" s="492" t="s">
        <v>856</v>
      </c>
      <c r="G773" s="463" t="s">
        <v>857</v>
      </c>
      <c r="H773" s="465">
        <v>107</v>
      </c>
      <c r="I773" s="468" t="s">
        <v>858</v>
      </c>
      <c r="J773" s="468" t="s">
        <v>859</v>
      </c>
      <c r="K773" s="366">
        <v>0</v>
      </c>
      <c r="L773" s="640" t="s">
        <v>860</v>
      </c>
      <c r="M773" s="641">
        <v>0.5</v>
      </c>
      <c r="N773" s="53" t="s">
        <v>43</v>
      </c>
      <c r="O773" s="106">
        <v>0.25</v>
      </c>
      <c r="P773" s="106">
        <v>1</v>
      </c>
      <c r="Q773" s="106">
        <v>1</v>
      </c>
      <c r="R773" s="157">
        <v>1</v>
      </c>
      <c r="S773" s="186">
        <f t="shared" ref="S773" si="3142">SUM(O773:O773)*M773</f>
        <v>0.125</v>
      </c>
      <c r="T773" s="187">
        <f t="shared" ref="T773" si="3143">SUM(P773:P773)*M773</f>
        <v>0.5</v>
      </c>
      <c r="U773" s="187">
        <f t="shared" ref="U773" si="3144">SUM(Q773:Q773)*M773</f>
        <v>0.5</v>
      </c>
      <c r="V773" s="199">
        <f t="shared" ref="V773" si="3145">SUM(R773:R773)*M773</f>
        <v>0.5</v>
      </c>
      <c r="W773" s="203">
        <f t="shared" si="3113"/>
        <v>0.5</v>
      </c>
      <c r="X773" s="244">
        <f>S770+S772</f>
        <v>0</v>
      </c>
      <c r="Y773" s="247">
        <f>T770+T772</f>
        <v>0</v>
      </c>
      <c r="Z773" s="247">
        <f>U770+U772</f>
        <v>0</v>
      </c>
      <c r="AA773" s="247">
        <f>V770+V772</f>
        <v>0</v>
      </c>
      <c r="AB773" s="250">
        <f>W770+W772</f>
        <v>0</v>
      </c>
      <c r="AC773" s="784"/>
      <c r="AD773" s="392"/>
      <c r="AE773" s="255" t="str">
        <f t="shared" si="3040"/>
        <v>PARA MEJORAR</v>
      </c>
      <c r="AF773" s="263" t="str">
        <f>+IF(Q766&gt;Q765,"SUPERADA",IF(Q766=Q765,"EQUILIBRADA",IF(Q766&lt;Q765,"PARA MEJORAR")))</f>
        <v>PARA MEJORAR</v>
      </c>
      <c r="AG773" s="263" t="str">
        <f>IF(COUNTIF(AF773:AF776,"PARA MEJORAR")&gt;=1,"PARA MEJORAR","BIEN")</f>
        <v>PARA MEJORAR</v>
      </c>
      <c r="AH773" s="264"/>
      <c r="AI773" s="143"/>
      <c r="AJ773" s="21"/>
      <c r="AK773" s="61"/>
      <c r="AL773" s="61"/>
      <c r="AM773" s="61"/>
      <c r="AN773" s="61"/>
      <c r="AO773" s="22"/>
      <c r="AP773" s="55"/>
    </row>
    <row r="774" spans="1:42" ht="40" customHeight="1" thickBot="1" x14ac:dyDescent="0.25">
      <c r="A774" s="635"/>
      <c r="B774" s="223"/>
      <c r="C774" s="487"/>
      <c r="D774" s="643"/>
      <c r="E774" s="491"/>
      <c r="F774" s="493"/>
      <c r="G774" s="463"/>
      <c r="H774" s="465"/>
      <c r="I774" s="468"/>
      <c r="J774" s="468"/>
      <c r="K774" s="366"/>
      <c r="L774" s="369"/>
      <c r="M774" s="371"/>
      <c r="N774" s="51" t="s">
        <v>49</v>
      </c>
      <c r="O774" s="76">
        <v>0</v>
      </c>
      <c r="P774" s="76">
        <v>0</v>
      </c>
      <c r="Q774" s="76">
        <v>0</v>
      </c>
      <c r="R774" s="158">
        <v>0</v>
      </c>
      <c r="S774" s="189">
        <f t="shared" ref="S774" si="3146">SUM(O774:O774)*M773</f>
        <v>0</v>
      </c>
      <c r="T774" s="190">
        <f t="shared" ref="T774" si="3147">SUM(P774:P774)*M773</f>
        <v>0</v>
      </c>
      <c r="U774" s="190">
        <f t="shared" ref="U774" si="3148">SUM(Q774:Q774)*M773</f>
        <v>0</v>
      </c>
      <c r="V774" s="200">
        <f t="shared" ref="V774" si="3149">SUM(R774:R774)*M773</f>
        <v>0</v>
      </c>
      <c r="W774" s="204">
        <f t="shared" si="3113"/>
        <v>0</v>
      </c>
      <c r="X774" s="245"/>
      <c r="Y774" s="248"/>
      <c r="Z774" s="248"/>
      <c r="AA774" s="248"/>
      <c r="AB774" s="251"/>
      <c r="AC774" s="784"/>
      <c r="AD774" s="392"/>
      <c r="AE774" s="256"/>
      <c r="AF774" s="264"/>
      <c r="AG774" s="264"/>
      <c r="AH774" s="264"/>
      <c r="AI774" s="143"/>
      <c r="AJ774" s="21"/>
      <c r="AK774" s="61"/>
      <c r="AL774" s="61"/>
      <c r="AM774" s="61"/>
      <c r="AN774" s="61"/>
      <c r="AO774" s="22"/>
      <c r="AP774" s="55"/>
    </row>
    <row r="775" spans="1:42" ht="40" customHeight="1" x14ac:dyDescent="0.2">
      <c r="A775" s="635"/>
      <c r="B775" s="223"/>
      <c r="C775" s="487"/>
      <c r="D775" s="643"/>
      <c r="E775" s="491"/>
      <c r="F775" s="493"/>
      <c r="G775" s="463"/>
      <c r="H775" s="465"/>
      <c r="I775" s="468"/>
      <c r="J775" s="468"/>
      <c r="K775" s="366"/>
      <c r="L775" s="369" t="s">
        <v>861</v>
      </c>
      <c r="M775" s="371">
        <v>0.5</v>
      </c>
      <c r="N775" s="53" t="s">
        <v>43</v>
      </c>
      <c r="O775" s="111">
        <v>1</v>
      </c>
      <c r="P775" s="111">
        <v>1</v>
      </c>
      <c r="Q775" s="111">
        <v>1</v>
      </c>
      <c r="R775" s="162">
        <v>1</v>
      </c>
      <c r="S775" s="192">
        <f t="shared" ref="S775" si="3150">SUM(O775:O775)*M775</f>
        <v>0.5</v>
      </c>
      <c r="T775" s="193">
        <f t="shared" ref="T775" si="3151">SUM(P775:P775)*M775</f>
        <v>0.5</v>
      </c>
      <c r="U775" s="193">
        <f t="shared" ref="U775" si="3152">SUM(Q775:Q775)*M775</f>
        <v>0.5</v>
      </c>
      <c r="V775" s="201">
        <f t="shared" ref="V775" si="3153">SUM(R775:R775)*M775</f>
        <v>0.5</v>
      </c>
      <c r="W775" s="205">
        <f t="shared" si="3113"/>
        <v>0.5</v>
      </c>
      <c r="X775" s="245"/>
      <c r="Y775" s="248"/>
      <c r="Z775" s="248"/>
      <c r="AA775" s="248"/>
      <c r="AB775" s="251"/>
      <c r="AC775" s="784"/>
      <c r="AD775" s="392"/>
      <c r="AE775" s="255" t="str">
        <f t="shared" si="3040"/>
        <v>PARA MEJORAR</v>
      </c>
      <c r="AF775" s="264"/>
      <c r="AG775" s="264"/>
      <c r="AH775" s="264"/>
      <c r="AI775" s="143"/>
      <c r="AJ775" s="21"/>
      <c r="AK775" s="61"/>
      <c r="AL775" s="61"/>
      <c r="AM775" s="61"/>
      <c r="AN775" s="61"/>
      <c r="AO775" s="22"/>
      <c r="AP775" s="55"/>
    </row>
    <row r="776" spans="1:42" ht="40" customHeight="1" thickBot="1" x14ac:dyDescent="0.25">
      <c r="A776" s="636"/>
      <c r="B776" s="223"/>
      <c r="C776" s="496"/>
      <c r="D776" s="644"/>
      <c r="E776" s="498"/>
      <c r="F776" s="499"/>
      <c r="G776" s="464"/>
      <c r="H776" s="466"/>
      <c r="I776" s="469"/>
      <c r="J776" s="469"/>
      <c r="K776" s="367"/>
      <c r="L776" s="370"/>
      <c r="M776" s="372"/>
      <c r="N776" s="51" t="s">
        <v>49</v>
      </c>
      <c r="O776" s="78">
        <v>0</v>
      </c>
      <c r="P776" s="78">
        <v>0</v>
      </c>
      <c r="Q776" s="78">
        <v>0</v>
      </c>
      <c r="R776" s="159">
        <v>0</v>
      </c>
      <c r="S776" s="195">
        <f t="shared" ref="S776" si="3154">SUM(O776:O776)*M775</f>
        <v>0</v>
      </c>
      <c r="T776" s="196">
        <f t="shared" ref="T776" si="3155">SUM(P776:P776)*M775</f>
        <v>0</v>
      </c>
      <c r="U776" s="196">
        <f t="shared" ref="U776" si="3156">SUM(Q776:Q776)*M775</f>
        <v>0</v>
      </c>
      <c r="V776" s="202">
        <f t="shared" ref="V776" si="3157">SUM(R776:R776)*M775</f>
        <v>0</v>
      </c>
      <c r="W776" s="206">
        <f t="shared" si="3113"/>
        <v>0</v>
      </c>
      <c r="X776" s="245"/>
      <c r="Y776" s="248"/>
      <c r="Z776" s="248"/>
      <c r="AA776" s="248"/>
      <c r="AB776" s="251"/>
      <c r="AC776" s="784"/>
      <c r="AD776" s="393"/>
      <c r="AE776" s="256"/>
      <c r="AF776" s="265"/>
      <c r="AG776" s="265"/>
      <c r="AH776" s="264"/>
      <c r="AI776" s="143"/>
      <c r="AJ776" s="21"/>
      <c r="AK776" s="61"/>
      <c r="AL776" s="61"/>
      <c r="AM776" s="61"/>
      <c r="AN776" s="61"/>
      <c r="AO776" s="22"/>
      <c r="AP776" s="55"/>
    </row>
    <row r="777" spans="1:42" ht="40" customHeight="1" x14ac:dyDescent="0.2">
      <c r="A777" s="634"/>
      <c r="B777" s="223"/>
      <c r="C777" s="486"/>
      <c r="D777" s="642"/>
      <c r="E777" s="490"/>
      <c r="F777" s="492"/>
      <c r="G777" s="1363" t="s">
        <v>862</v>
      </c>
      <c r="H777" s="697">
        <v>108</v>
      </c>
      <c r="I777" s="1366" t="s">
        <v>863</v>
      </c>
      <c r="J777" s="1366" t="s">
        <v>864</v>
      </c>
      <c r="K777" s="1369">
        <v>0</v>
      </c>
      <c r="L777" s="1372" t="s">
        <v>865</v>
      </c>
      <c r="M777" s="1374">
        <v>0.5</v>
      </c>
      <c r="N777" s="53" t="s">
        <v>43</v>
      </c>
      <c r="O777" s="102">
        <v>0.1</v>
      </c>
      <c r="P777" s="102">
        <v>0.3</v>
      </c>
      <c r="Q777" s="102">
        <v>0.6</v>
      </c>
      <c r="R777" s="160">
        <v>1</v>
      </c>
      <c r="S777" s="186">
        <f t="shared" ref="S777" si="3158">SUM(O777:O777)*M777</f>
        <v>0.05</v>
      </c>
      <c r="T777" s="187">
        <f t="shared" ref="T777" si="3159">SUM(P777:P777)*M777</f>
        <v>0.15</v>
      </c>
      <c r="U777" s="187">
        <f t="shared" ref="U777" si="3160">SUM(Q777:Q777)*M777</f>
        <v>0.3</v>
      </c>
      <c r="V777" s="199">
        <f t="shared" ref="V777" si="3161">SUM(R777:R777)*M777</f>
        <v>0.5</v>
      </c>
      <c r="W777" s="203">
        <f t="shared" si="3113"/>
        <v>0.5</v>
      </c>
      <c r="X777" s="244">
        <f>S774+S776+S778+S780</f>
        <v>0</v>
      </c>
      <c r="Y777" s="247">
        <f>T774+T776+T778+T780</f>
        <v>0</v>
      </c>
      <c r="Z777" s="247">
        <f>U774+U776+U778+U780</f>
        <v>0</v>
      </c>
      <c r="AA777" s="247">
        <f>V774+V776+V778+V780</f>
        <v>0</v>
      </c>
      <c r="AB777" s="250">
        <f>W774+W776+W778+W780</f>
        <v>0</v>
      </c>
      <c r="AC777" s="784"/>
      <c r="AD777" s="391" t="s">
        <v>866</v>
      </c>
      <c r="AE777" s="255" t="str">
        <f t="shared" si="3040"/>
        <v>PARA MEJORAR</v>
      </c>
      <c r="AF777" s="263" t="str">
        <f>+IF(Q766&gt;Q765,"SUPERADA",IF(Q766=Q765,"EQUILIBRADA",IF(Q766&lt;Q765,"PARA MEJORAR")))</f>
        <v>PARA MEJORAR</v>
      </c>
      <c r="AG777" s="263" t="str">
        <f>IF(COUNTIF(AF777:AF784,"PARA MEJORAR")&gt;=1,"PARA MEJORAR","BIEN")</f>
        <v>PARA MEJORAR</v>
      </c>
      <c r="AH777" s="264"/>
      <c r="AI777" s="143"/>
      <c r="AJ777" s="21"/>
      <c r="AK777" s="61"/>
      <c r="AL777" s="61"/>
      <c r="AM777" s="61"/>
      <c r="AN777" s="61"/>
      <c r="AO777" s="22"/>
      <c r="AP777" s="55"/>
    </row>
    <row r="778" spans="1:42" ht="40" customHeight="1" thickBot="1" x14ac:dyDescent="0.25">
      <c r="A778" s="635"/>
      <c r="B778" s="223"/>
      <c r="C778" s="487"/>
      <c r="D778" s="643"/>
      <c r="E778" s="491"/>
      <c r="F778" s="493"/>
      <c r="G778" s="1364"/>
      <c r="H778" s="698"/>
      <c r="I778" s="1367"/>
      <c r="J778" s="1367"/>
      <c r="K778" s="1370"/>
      <c r="L778" s="1373"/>
      <c r="M778" s="1375"/>
      <c r="N778" s="51" t="s">
        <v>49</v>
      </c>
      <c r="O778" s="76">
        <v>0</v>
      </c>
      <c r="P778" s="76">
        <v>0</v>
      </c>
      <c r="Q778" s="76">
        <v>0</v>
      </c>
      <c r="R778" s="158">
        <v>0</v>
      </c>
      <c r="S778" s="189">
        <f t="shared" ref="S778" si="3162">SUM(O778:O778)*M777</f>
        <v>0</v>
      </c>
      <c r="T778" s="190">
        <f t="shared" ref="T778" si="3163">SUM(P778:P778)*M777</f>
        <v>0</v>
      </c>
      <c r="U778" s="190">
        <f t="shared" ref="U778" si="3164">SUM(Q778:Q778)*M777</f>
        <v>0</v>
      </c>
      <c r="V778" s="200">
        <f t="shared" ref="V778" si="3165">SUM(R778:R778)*M777</f>
        <v>0</v>
      </c>
      <c r="W778" s="204">
        <f t="shared" si="3113"/>
        <v>0</v>
      </c>
      <c r="X778" s="245"/>
      <c r="Y778" s="248"/>
      <c r="Z778" s="248"/>
      <c r="AA778" s="248"/>
      <c r="AB778" s="251"/>
      <c r="AC778" s="784"/>
      <c r="AD778" s="392"/>
      <c r="AE778" s="256"/>
      <c r="AF778" s="264"/>
      <c r="AG778" s="264"/>
      <c r="AH778" s="264"/>
      <c r="AI778" s="143"/>
      <c r="AJ778" s="21"/>
      <c r="AK778" s="61"/>
      <c r="AL778" s="61"/>
      <c r="AM778" s="61"/>
      <c r="AN778" s="61"/>
      <c r="AO778" s="22"/>
      <c r="AP778" s="55"/>
    </row>
    <row r="779" spans="1:42" ht="40" customHeight="1" x14ac:dyDescent="0.2">
      <c r="A779" s="635"/>
      <c r="B779" s="223"/>
      <c r="C779" s="487"/>
      <c r="D779" s="643"/>
      <c r="E779" s="491"/>
      <c r="F779" s="493"/>
      <c r="G779" s="1364"/>
      <c r="H779" s="698"/>
      <c r="I779" s="1367"/>
      <c r="J779" s="1367"/>
      <c r="K779" s="1370"/>
      <c r="L779" s="1373" t="s">
        <v>867</v>
      </c>
      <c r="M779" s="1375">
        <v>0.2</v>
      </c>
      <c r="N779" s="53" t="s">
        <v>43</v>
      </c>
      <c r="O779" s="111">
        <v>0.2</v>
      </c>
      <c r="P779" s="111">
        <v>0.4</v>
      </c>
      <c r="Q779" s="111">
        <v>0.6</v>
      </c>
      <c r="R779" s="162">
        <v>1</v>
      </c>
      <c r="S779" s="192">
        <f t="shared" ref="S779" si="3166">SUM(O779:O779)*M779</f>
        <v>4.0000000000000008E-2</v>
      </c>
      <c r="T779" s="193">
        <f t="shared" ref="T779" si="3167">SUM(P779:P779)*M779</f>
        <v>8.0000000000000016E-2</v>
      </c>
      <c r="U779" s="193">
        <f t="shared" ref="U779" si="3168">SUM(Q779:Q779)*M779</f>
        <v>0.12</v>
      </c>
      <c r="V779" s="201">
        <f t="shared" ref="V779" si="3169">SUM(R779:R779)*M779</f>
        <v>0.2</v>
      </c>
      <c r="W779" s="205">
        <f t="shared" si="3113"/>
        <v>0.2</v>
      </c>
      <c r="X779" s="245"/>
      <c r="Y779" s="248"/>
      <c r="Z779" s="248"/>
      <c r="AA779" s="248"/>
      <c r="AB779" s="251"/>
      <c r="AC779" s="784"/>
      <c r="AD779" s="392"/>
      <c r="AE779" s="255" t="str">
        <f t="shared" si="3040"/>
        <v>PARA MEJORAR</v>
      </c>
      <c r="AF779" s="264"/>
      <c r="AG779" s="264"/>
      <c r="AH779" s="264"/>
      <c r="AI779" s="143"/>
      <c r="AJ779" s="21"/>
      <c r="AK779" s="61"/>
      <c r="AL779" s="61"/>
      <c r="AM779" s="61"/>
      <c r="AN779" s="61"/>
      <c r="AO779" s="22"/>
      <c r="AP779" s="55"/>
    </row>
    <row r="780" spans="1:42" ht="40" customHeight="1" thickBot="1" x14ac:dyDescent="0.25">
      <c r="A780" s="635"/>
      <c r="B780" s="223"/>
      <c r="C780" s="487"/>
      <c r="D780" s="643"/>
      <c r="E780" s="491"/>
      <c r="F780" s="493"/>
      <c r="G780" s="1364"/>
      <c r="H780" s="698"/>
      <c r="I780" s="1367"/>
      <c r="J780" s="1367"/>
      <c r="K780" s="1370"/>
      <c r="L780" s="1373"/>
      <c r="M780" s="1375"/>
      <c r="N780" s="51" t="s">
        <v>49</v>
      </c>
      <c r="O780" s="76">
        <v>0</v>
      </c>
      <c r="P780" s="76">
        <v>0</v>
      </c>
      <c r="Q780" s="76">
        <v>0</v>
      </c>
      <c r="R780" s="158">
        <v>0</v>
      </c>
      <c r="S780" s="189">
        <f t="shared" ref="S780" si="3170">SUM(O780:O780)*M779</f>
        <v>0</v>
      </c>
      <c r="T780" s="190">
        <f t="shared" ref="T780" si="3171">SUM(P780:P780)*M779</f>
        <v>0</v>
      </c>
      <c r="U780" s="190">
        <f t="shared" ref="U780" si="3172">SUM(Q780:Q780)*M779</f>
        <v>0</v>
      </c>
      <c r="V780" s="200">
        <f t="shared" ref="V780" si="3173">SUM(R780:R780)*M779</f>
        <v>0</v>
      </c>
      <c r="W780" s="204">
        <f t="shared" si="3113"/>
        <v>0</v>
      </c>
      <c r="X780" s="245"/>
      <c r="Y780" s="248"/>
      <c r="Z780" s="248"/>
      <c r="AA780" s="248"/>
      <c r="AB780" s="251"/>
      <c r="AC780" s="784"/>
      <c r="AD780" s="392"/>
      <c r="AE780" s="256"/>
      <c r="AF780" s="264"/>
      <c r="AG780" s="264"/>
      <c r="AH780" s="264"/>
      <c r="AI780" s="143"/>
      <c r="AJ780" s="21"/>
      <c r="AK780" s="61"/>
      <c r="AL780" s="61"/>
      <c r="AM780" s="61"/>
      <c r="AN780" s="61"/>
      <c r="AO780" s="22"/>
      <c r="AP780" s="55"/>
    </row>
    <row r="781" spans="1:42" ht="40" customHeight="1" x14ac:dyDescent="0.2">
      <c r="A781" s="635"/>
      <c r="B781" s="223"/>
      <c r="C781" s="487"/>
      <c r="D781" s="643"/>
      <c r="E781" s="491"/>
      <c r="F781" s="493"/>
      <c r="G781" s="1364"/>
      <c r="H781" s="698"/>
      <c r="I781" s="1367"/>
      <c r="J781" s="1367"/>
      <c r="K781" s="1370"/>
      <c r="L781" s="1376" t="s">
        <v>868</v>
      </c>
      <c r="M781" s="1378">
        <v>0.2</v>
      </c>
      <c r="N781" s="53" t="s">
        <v>43</v>
      </c>
      <c r="O781" s="111">
        <v>0.25</v>
      </c>
      <c r="P781" s="111">
        <v>0.5</v>
      </c>
      <c r="Q781" s="111">
        <v>0.75</v>
      </c>
      <c r="R781" s="162">
        <v>1</v>
      </c>
      <c r="S781" s="192">
        <f t="shared" ref="S781" si="3174">SUM(O781:O781)*M781</f>
        <v>0.05</v>
      </c>
      <c r="T781" s="193">
        <f t="shared" ref="T781" si="3175">SUM(P781:P781)*M781</f>
        <v>0.1</v>
      </c>
      <c r="U781" s="193">
        <f t="shared" ref="U781" si="3176">SUM(Q781:Q781)*M781</f>
        <v>0.15000000000000002</v>
      </c>
      <c r="V781" s="201">
        <f t="shared" ref="V781" si="3177">SUM(R781:R781)*M781</f>
        <v>0.2</v>
      </c>
      <c r="W781" s="205">
        <f t="shared" si="3113"/>
        <v>0.2</v>
      </c>
      <c r="X781" s="245">
        <f t="shared" ref="X781:AB781" si="3178">S778+S780</f>
        <v>0</v>
      </c>
      <c r="Y781" s="248">
        <f t="shared" si="3178"/>
        <v>0</v>
      </c>
      <c r="Z781" s="248">
        <f t="shared" si="3178"/>
        <v>0</v>
      </c>
      <c r="AA781" s="248">
        <f t="shared" si="3178"/>
        <v>0</v>
      </c>
      <c r="AB781" s="251">
        <f t="shared" si="3178"/>
        <v>0</v>
      </c>
      <c r="AC781" s="784"/>
      <c r="AD781" s="392"/>
      <c r="AE781" s="255" t="str">
        <f t="shared" si="3040"/>
        <v>PARA MEJORAR</v>
      </c>
      <c r="AF781" s="264"/>
      <c r="AG781" s="264"/>
      <c r="AH781" s="264"/>
      <c r="AI781" s="143"/>
      <c r="AJ781" s="21"/>
      <c r="AK781" s="61"/>
      <c r="AL781" s="61"/>
      <c r="AM781" s="61"/>
      <c r="AN781" s="61"/>
      <c r="AO781" s="22"/>
      <c r="AP781" s="55"/>
    </row>
    <row r="782" spans="1:42" ht="40" customHeight="1" thickBot="1" x14ac:dyDescent="0.25">
      <c r="A782" s="635"/>
      <c r="B782" s="223"/>
      <c r="C782" s="487"/>
      <c r="D782" s="643"/>
      <c r="E782" s="491"/>
      <c r="F782" s="493"/>
      <c r="G782" s="1364"/>
      <c r="H782" s="698"/>
      <c r="I782" s="1367"/>
      <c r="J782" s="1367"/>
      <c r="K782" s="1370"/>
      <c r="L782" s="1377"/>
      <c r="M782" s="1379"/>
      <c r="N782" s="51" t="s">
        <v>49</v>
      </c>
      <c r="O782" s="76">
        <v>0</v>
      </c>
      <c r="P782" s="76">
        <v>0</v>
      </c>
      <c r="Q782" s="76">
        <v>0</v>
      </c>
      <c r="R782" s="158">
        <v>0</v>
      </c>
      <c r="S782" s="189">
        <f t="shared" ref="S782" si="3179">SUM(O782:O782)*M781</f>
        <v>0</v>
      </c>
      <c r="T782" s="190">
        <f t="shared" ref="T782" si="3180">SUM(P782:P782)*M781</f>
        <v>0</v>
      </c>
      <c r="U782" s="190">
        <f t="shared" ref="U782" si="3181">SUM(Q782:Q782)*M781</f>
        <v>0</v>
      </c>
      <c r="V782" s="200">
        <f t="shared" ref="V782" si="3182">SUM(R782:R782)*M781</f>
        <v>0</v>
      </c>
      <c r="W782" s="204">
        <f t="shared" si="3113"/>
        <v>0</v>
      </c>
      <c r="X782" s="245"/>
      <c r="Y782" s="248"/>
      <c r="Z782" s="248"/>
      <c r="AA782" s="248"/>
      <c r="AB782" s="251"/>
      <c r="AC782" s="784"/>
      <c r="AD782" s="392"/>
      <c r="AE782" s="256"/>
      <c r="AF782" s="264"/>
      <c r="AG782" s="264"/>
      <c r="AH782" s="264"/>
      <c r="AI782" s="143"/>
      <c r="AJ782" s="21"/>
      <c r="AK782" s="61"/>
      <c r="AL782" s="61"/>
      <c r="AM782" s="61"/>
      <c r="AN782" s="61"/>
      <c r="AO782" s="22"/>
      <c r="AP782" s="55"/>
    </row>
    <row r="783" spans="1:42" ht="40" customHeight="1" x14ac:dyDescent="0.2">
      <c r="A783" s="635"/>
      <c r="B783" s="223"/>
      <c r="C783" s="487"/>
      <c r="D783" s="643"/>
      <c r="E783" s="491"/>
      <c r="F783" s="493"/>
      <c r="G783" s="1364"/>
      <c r="H783" s="698"/>
      <c r="I783" s="1367"/>
      <c r="J783" s="1367"/>
      <c r="K783" s="1370"/>
      <c r="L783" s="1376" t="s">
        <v>869</v>
      </c>
      <c r="M783" s="1378">
        <v>0.1</v>
      </c>
      <c r="N783" s="53" t="s">
        <v>43</v>
      </c>
      <c r="O783" s="111">
        <v>0.25</v>
      </c>
      <c r="P783" s="111">
        <v>0.5</v>
      </c>
      <c r="Q783" s="111">
        <v>0.75</v>
      </c>
      <c r="R783" s="162">
        <v>1</v>
      </c>
      <c r="S783" s="192">
        <f t="shared" ref="S783" si="3183">SUM(O783:O783)*M783</f>
        <v>2.5000000000000001E-2</v>
      </c>
      <c r="T783" s="193">
        <f t="shared" ref="T783" si="3184">SUM(P783:P783)*M783</f>
        <v>0.05</v>
      </c>
      <c r="U783" s="193">
        <f t="shared" ref="U783" si="3185">SUM(Q783:Q783)*M783</f>
        <v>7.5000000000000011E-2</v>
      </c>
      <c r="V783" s="201">
        <f t="shared" ref="V783" si="3186">SUM(R783:R783)*M783</f>
        <v>0.1</v>
      </c>
      <c r="W783" s="205">
        <f t="shared" si="3113"/>
        <v>0.1</v>
      </c>
      <c r="X783" s="245"/>
      <c r="Y783" s="248"/>
      <c r="Z783" s="248"/>
      <c r="AA783" s="248"/>
      <c r="AB783" s="251"/>
      <c r="AC783" s="784"/>
      <c r="AD783" s="392"/>
      <c r="AE783" s="255" t="str">
        <f t="shared" si="3040"/>
        <v>PARA MEJORAR</v>
      </c>
      <c r="AF783" s="264"/>
      <c r="AG783" s="264"/>
      <c r="AH783" s="264"/>
      <c r="AI783" s="143"/>
      <c r="AJ783" s="21"/>
      <c r="AK783" s="61"/>
      <c r="AL783" s="61"/>
      <c r="AM783" s="61"/>
      <c r="AN783" s="61"/>
      <c r="AO783" s="22"/>
      <c r="AP783" s="55"/>
    </row>
    <row r="784" spans="1:42" ht="40" customHeight="1" thickBot="1" x14ac:dyDescent="0.25">
      <c r="A784" s="635"/>
      <c r="B784" s="223"/>
      <c r="C784" s="496"/>
      <c r="D784" s="644"/>
      <c r="E784" s="498"/>
      <c r="F784" s="499"/>
      <c r="G784" s="1365"/>
      <c r="H784" s="699"/>
      <c r="I784" s="1368"/>
      <c r="J784" s="1368"/>
      <c r="K784" s="1371"/>
      <c r="L784" s="1380"/>
      <c r="M784" s="1381"/>
      <c r="N784" s="51" t="s">
        <v>49</v>
      </c>
      <c r="O784" s="78">
        <v>0</v>
      </c>
      <c r="P784" s="78">
        <v>0</v>
      </c>
      <c r="Q784" s="78">
        <v>0</v>
      </c>
      <c r="R784" s="159">
        <v>0</v>
      </c>
      <c r="S784" s="195">
        <f t="shared" ref="S784" si="3187">SUM(O784:O784)*M783</f>
        <v>0</v>
      </c>
      <c r="T784" s="196">
        <f t="shared" ref="T784" si="3188">SUM(P784:P784)*M783</f>
        <v>0</v>
      </c>
      <c r="U784" s="196">
        <f t="shared" ref="U784" si="3189">SUM(Q784:Q784)*M783</f>
        <v>0</v>
      </c>
      <c r="V784" s="202">
        <f t="shared" ref="V784" si="3190">SUM(R784:R784)*M783</f>
        <v>0</v>
      </c>
      <c r="W784" s="206">
        <f t="shared" si="3113"/>
        <v>0</v>
      </c>
      <c r="X784" s="246"/>
      <c r="Y784" s="249"/>
      <c r="Z784" s="249"/>
      <c r="AA784" s="249"/>
      <c r="AB784" s="252"/>
      <c r="AC784" s="784"/>
      <c r="AD784" s="393"/>
      <c r="AE784" s="256"/>
      <c r="AF784" s="265"/>
      <c r="AG784" s="265"/>
      <c r="AH784" s="264"/>
      <c r="AI784" s="143"/>
      <c r="AJ784" s="21"/>
      <c r="AK784" s="61"/>
      <c r="AL784" s="61"/>
      <c r="AM784" s="61"/>
      <c r="AN784" s="61"/>
      <c r="AO784" s="22"/>
      <c r="AP784" s="55"/>
    </row>
    <row r="785" spans="1:42" ht="40" customHeight="1" x14ac:dyDescent="0.2">
      <c r="A785" s="635"/>
      <c r="B785" s="223"/>
      <c r="C785" s="1382"/>
      <c r="D785" s="1384"/>
      <c r="E785" s="1386"/>
      <c r="F785" s="1388"/>
      <c r="G785" s="1390" t="s">
        <v>150</v>
      </c>
      <c r="H785" s="516">
        <v>109</v>
      </c>
      <c r="I785" s="518" t="s">
        <v>151</v>
      </c>
      <c r="J785" s="520" t="s">
        <v>152</v>
      </c>
      <c r="K785" s="1392">
        <v>0</v>
      </c>
      <c r="L785" s="1394" t="s">
        <v>153</v>
      </c>
      <c r="M785" s="337">
        <v>1</v>
      </c>
      <c r="N785" s="53" t="s">
        <v>43</v>
      </c>
      <c r="O785" s="137">
        <v>0</v>
      </c>
      <c r="P785" s="136">
        <v>0</v>
      </c>
      <c r="Q785" s="138">
        <v>0.3</v>
      </c>
      <c r="R785" s="184">
        <v>1</v>
      </c>
      <c r="S785" s="186">
        <f t="shared" ref="S785" si="3191">SUM(O785:O785)*M785</f>
        <v>0</v>
      </c>
      <c r="T785" s="187">
        <f t="shared" ref="T785" si="3192">SUM(P785:P785)*M785</f>
        <v>0</v>
      </c>
      <c r="U785" s="187">
        <f t="shared" ref="U785" si="3193">SUM(Q785:Q785)*M785</f>
        <v>0.3</v>
      </c>
      <c r="V785" s="199">
        <f t="shared" ref="V785" si="3194">SUM(R785:R785)*M785</f>
        <v>1</v>
      </c>
      <c r="W785" s="203">
        <f t="shared" si="3113"/>
        <v>1</v>
      </c>
      <c r="X785" s="320">
        <f>+S782</f>
        <v>0</v>
      </c>
      <c r="Y785" s="323">
        <f>+T782</f>
        <v>0</v>
      </c>
      <c r="Z785" s="323">
        <f>+U782</f>
        <v>0</v>
      </c>
      <c r="AA785" s="323">
        <f>+V782</f>
        <v>0</v>
      </c>
      <c r="AB785" s="326">
        <f>+W782</f>
        <v>0</v>
      </c>
      <c r="AC785" s="784"/>
      <c r="AD785" s="514" t="s">
        <v>154</v>
      </c>
      <c r="AE785" s="255" t="str">
        <f t="shared" si="3040"/>
        <v>EQUILIBRADA</v>
      </c>
      <c r="AF785" s="263" t="str">
        <f>IF(COUNTIF(AE785:AE786,"PARA MEJORAR")&gt;=1,"PARA MEJORAR","BIEN")</f>
        <v>BIEN</v>
      </c>
      <c r="AG785" s="263" t="str">
        <f>IF(COUNTIF(AF785:AF786,"PARA MEJORAR")&gt;=1,"PARA MEJORAR","BIEN")</f>
        <v>BIEN</v>
      </c>
      <c r="AH785" s="264"/>
      <c r="AI785" s="143"/>
      <c r="AJ785" s="15"/>
      <c r="AK785" s="16"/>
      <c r="AL785" s="16"/>
      <c r="AM785" s="16"/>
      <c r="AN785" s="16"/>
      <c r="AO785" s="17"/>
      <c r="AP785" s="55"/>
    </row>
    <row r="786" spans="1:42" ht="40" customHeight="1" thickBot="1" x14ac:dyDescent="0.25">
      <c r="A786" s="636"/>
      <c r="B786" s="224"/>
      <c r="C786" s="1383"/>
      <c r="D786" s="1385"/>
      <c r="E786" s="1387"/>
      <c r="F786" s="1389"/>
      <c r="G786" s="1391"/>
      <c r="H786" s="517"/>
      <c r="I786" s="519"/>
      <c r="J786" s="521"/>
      <c r="K786" s="1393"/>
      <c r="L786" s="1395"/>
      <c r="M786" s="336"/>
      <c r="N786" s="51" t="s">
        <v>49</v>
      </c>
      <c r="O786" s="90">
        <v>0</v>
      </c>
      <c r="P786" s="91">
        <v>0</v>
      </c>
      <c r="Q786" s="83">
        <v>0</v>
      </c>
      <c r="R786" s="169">
        <v>0</v>
      </c>
      <c r="S786" s="195">
        <f t="shared" ref="S786" si="3195">SUM(O786:O786)*M785</f>
        <v>0</v>
      </c>
      <c r="T786" s="196">
        <f t="shared" ref="T786" si="3196">SUM(P786:P786)*M785</f>
        <v>0</v>
      </c>
      <c r="U786" s="196">
        <f t="shared" ref="U786" si="3197">SUM(Q786:Q786)*M785</f>
        <v>0</v>
      </c>
      <c r="V786" s="202">
        <f t="shared" ref="V786" si="3198">SUM(R786:R786)*M785</f>
        <v>0</v>
      </c>
      <c r="W786" s="206">
        <f t="shared" si="3113"/>
        <v>0</v>
      </c>
      <c r="X786" s="320"/>
      <c r="Y786" s="323"/>
      <c r="Z786" s="323"/>
      <c r="AA786" s="323"/>
      <c r="AB786" s="326"/>
      <c r="AC786" s="785"/>
      <c r="AD786" s="515"/>
      <c r="AE786" s="256"/>
      <c r="AF786" s="264"/>
      <c r="AG786" s="264"/>
      <c r="AH786" s="265"/>
      <c r="AI786" s="143"/>
      <c r="AJ786" s="10"/>
      <c r="AK786" s="59"/>
      <c r="AL786" s="59"/>
      <c r="AM786" s="59"/>
      <c r="AN786" s="59"/>
      <c r="AO786" s="11"/>
      <c r="AP786" s="55"/>
    </row>
    <row r="787" spans="1:42" ht="40" customHeight="1" x14ac:dyDescent="0.2">
      <c r="A787" s="789" t="s">
        <v>870</v>
      </c>
      <c r="B787" s="790" t="s">
        <v>871</v>
      </c>
      <c r="C787" s="402">
        <v>52</v>
      </c>
      <c r="D787" s="404" t="s">
        <v>872</v>
      </c>
      <c r="E787" s="407">
        <v>59</v>
      </c>
      <c r="F787" s="404" t="s">
        <v>873</v>
      </c>
      <c r="G787" s="412" t="s">
        <v>874</v>
      </c>
      <c r="H787" s="415">
        <v>110</v>
      </c>
      <c r="I787" s="418" t="s">
        <v>875</v>
      </c>
      <c r="J787" s="418" t="s">
        <v>876</v>
      </c>
      <c r="K787" s="421">
        <v>0</v>
      </c>
      <c r="L787" s="786" t="s">
        <v>877</v>
      </c>
      <c r="M787" s="434">
        <v>0.15</v>
      </c>
      <c r="N787" s="53" t="s">
        <v>43</v>
      </c>
      <c r="O787" s="101">
        <v>0.8</v>
      </c>
      <c r="P787" s="102">
        <v>1</v>
      </c>
      <c r="Q787" s="102">
        <v>1</v>
      </c>
      <c r="R787" s="160">
        <v>1</v>
      </c>
      <c r="S787" s="186">
        <f t="shared" ref="S787" si="3199">SUM(O787:O787)*M787</f>
        <v>0.12</v>
      </c>
      <c r="T787" s="187">
        <f t="shared" ref="T787" si="3200">SUM(P787:P787)*M787</f>
        <v>0.15</v>
      </c>
      <c r="U787" s="187">
        <f t="shared" ref="U787" si="3201">SUM(Q787:Q787)*M787</f>
        <v>0.15</v>
      </c>
      <c r="V787" s="199">
        <f t="shared" ref="V787" si="3202">SUM(R787:R787)*M787</f>
        <v>0.15</v>
      </c>
      <c r="W787" s="203">
        <f t="shared" si="3113"/>
        <v>0.15</v>
      </c>
      <c r="X787" s="244">
        <f>+S784+S786+S788+S792+S794+S790</f>
        <v>0</v>
      </c>
      <c r="Y787" s="247">
        <f>+T784+T786+T788+T792+T794+T790</f>
        <v>0</v>
      </c>
      <c r="Z787" s="247">
        <f>+U784+U786+U788+U792+U794+U790</f>
        <v>0</v>
      </c>
      <c r="AA787" s="247">
        <f>+V784+V786+V788+V792+V794+V790</f>
        <v>0</v>
      </c>
      <c r="AB787" s="250">
        <f>+W784+W786+W788+W792+W794+W790</f>
        <v>0</v>
      </c>
      <c r="AC787" s="783" t="s">
        <v>878</v>
      </c>
      <c r="AD787" s="388" t="s">
        <v>879</v>
      </c>
      <c r="AE787" s="255" t="str">
        <f t="shared" si="3040"/>
        <v>PARA MEJORAR</v>
      </c>
      <c r="AF787" s="263" t="str">
        <f>IF(COUNTIF(AE787:AE798,"PARA MEJORAR")&gt;=1,"PARA MEJORAR","BIEN")</f>
        <v>PARA MEJORAR</v>
      </c>
      <c r="AG787" s="263" t="str">
        <f>IF(COUNTIF(AF787:AF798,"PARA MEJORAR")&gt;=1,"PARA MEJORAR","BIEN")</f>
        <v>PARA MEJORAR</v>
      </c>
      <c r="AH787" s="263" t="str">
        <f>IF(COUNTIF(AG787:AG926,"PARA MEJORAR")&gt;=1,"PARA MEJORAR","BIEN")</f>
        <v>PARA MEJORAR</v>
      </c>
      <c r="AI787" s="778" t="s">
        <v>880</v>
      </c>
      <c r="AJ787" s="5"/>
      <c r="AK787" s="6"/>
      <c r="AL787" s="6"/>
      <c r="AM787" s="6"/>
      <c r="AN787" s="6"/>
      <c r="AO787" s="7"/>
      <c r="AP787" s="55"/>
    </row>
    <row r="788" spans="1:42" ht="40" customHeight="1" thickBot="1" x14ac:dyDescent="0.25">
      <c r="A788" s="728"/>
      <c r="B788" s="791"/>
      <c r="C788" s="403"/>
      <c r="D788" s="405"/>
      <c r="E788" s="408"/>
      <c r="F788" s="405"/>
      <c r="G788" s="413"/>
      <c r="H788" s="416"/>
      <c r="I788" s="419"/>
      <c r="J788" s="419"/>
      <c r="K788" s="422"/>
      <c r="L788" s="441"/>
      <c r="M788" s="442"/>
      <c r="N788" s="51" t="s">
        <v>49</v>
      </c>
      <c r="O788" s="75">
        <v>0</v>
      </c>
      <c r="P788" s="76">
        <v>0</v>
      </c>
      <c r="Q788" s="76">
        <v>0</v>
      </c>
      <c r="R788" s="158">
        <v>0</v>
      </c>
      <c r="S788" s="189">
        <f t="shared" ref="S788" si="3203">SUM(O788:O788)*M787</f>
        <v>0</v>
      </c>
      <c r="T788" s="190">
        <f t="shared" ref="T788" si="3204">SUM(P788:P788)*M787</f>
        <v>0</v>
      </c>
      <c r="U788" s="190">
        <f t="shared" ref="U788" si="3205">SUM(Q788:Q788)*M787</f>
        <v>0</v>
      </c>
      <c r="V788" s="200">
        <f t="shared" ref="V788" si="3206">SUM(R788:R788)*M787</f>
        <v>0</v>
      </c>
      <c r="W788" s="204">
        <f t="shared" si="3113"/>
        <v>0</v>
      </c>
      <c r="X788" s="245"/>
      <c r="Y788" s="248"/>
      <c r="Z788" s="248"/>
      <c r="AA788" s="248"/>
      <c r="AB788" s="251"/>
      <c r="AC788" s="784"/>
      <c r="AD788" s="389"/>
      <c r="AE788" s="256"/>
      <c r="AF788" s="264"/>
      <c r="AG788" s="264"/>
      <c r="AH788" s="264"/>
      <c r="AI788" s="779"/>
      <c r="AJ788" s="10"/>
      <c r="AK788" s="59"/>
      <c r="AL788" s="59"/>
      <c r="AM788" s="59"/>
      <c r="AN788" s="59"/>
      <c r="AO788" s="11"/>
      <c r="AP788" s="55"/>
    </row>
    <row r="789" spans="1:42" ht="40" customHeight="1" x14ac:dyDescent="0.2">
      <c r="A789" s="728"/>
      <c r="B789" s="791"/>
      <c r="C789" s="403"/>
      <c r="D789" s="405"/>
      <c r="E789" s="408"/>
      <c r="F789" s="405"/>
      <c r="G789" s="413"/>
      <c r="H789" s="416"/>
      <c r="I789" s="419"/>
      <c r="J789" s="419"/>
      <c r="K789" s="422"/>
      <c r="L789" s="781" t="s">
        <v>881</v>
      </c>
      <c r="M789" s="442">
        <v>0.1</v>
      </c>
      <c r="N789" s="53" t="s">
        <v>43</v>
      </c>
      <c r="O789" s="116">
        <v>0.5</v>
      </c>
      <c r="P789" s="111">
        <v>1</v>
      </c>
      <c r="Q789" s="111">
        <v>1</v>
      </c>
      <c r="R789" s="162">
        <v>1</v>
      </c>
      <c r="S789" s="192">
        <f t="shared" ref="S789" si="3207">SUM(O789:O789)*M789</f>
        <v>0.05</v>
      </c>
      <c r="T789" s="193">
        <f t="shared" ref="T789" si="3208">SUM(P789:P789)*M789</f>
        <v>0.1</v>
      </c>
      <c r="U789" s="193">
        <f t="shared" ref="U789" si="3209">SUM(Q789:Q789)*M789</f>
        <v>0.1</v>
      </c>
      <c r="V789" s="201">
        <f t="shared" ref="V789" si="3210">SUM(R789:R789)*M789</f>
        <v>0.1</v>
      </c>
      <c r="W789" s="205">
        <f t="shared" si="3113"/>
        <v>0.1</v>
      </c>
      <c r="X789" s="245"/>
      <c r="Y789" s="248"/>
      <c r="Z789" s="248"/>
      <c r="AA789" s="248"/>
      <c r="AB789" s="251"/>
      <c r="AC789" s="784"/>
      <c r="AD789" s="389"/>
      <c r="AE789" s="255" t="str">
        <f t="shared" si="3040"/>
        <v>PARA MEJORAR</v>
      </c>
      <c r="AF789" s="264"/>
      <c r="AG789" s="264"/>
      <c r="AH789" s="264"/>
      <c r="AI789" s="779"/>
      <c r="AJ789" s="10"/>
      <c r="AK789" s="59"/>
      <c r="AL789" s="59"/>
      <c r="AM789" s="59"/>
      <c r="AN789" s="59"/>
      <c r="AO789" s="11"/>
      <c r="AP789" s="55"/>
    </row>
    <row r="790" spans="1:42" ht="40" customHeight="1" thickBot="1" x14ac:dyDescent="0.25">
      <c r="A790" s="728"/>
      <c r="B790" s="791"/>
      <c r="C790" s="403"/>
      <c r="D790" s="405"/>
      <c r="E790" s="408"/>
      <c r="F790" s="405"/>
      <c r="G790" s="413"/>
      <c r="H790" s="416"/>
      <c r="I790" s="419"/>
      <c r="J790" s="419"/>
      <c r="K790" s="422"/>
      <c r="L790" s="782"/>
      <c r="M790" s="442"/>
      <c r="N790" s="51" t="s">
        <v>49</v>
      </c>
      <c r="O790" s="75">
        <v>0</v>
      </c>
      <c r="P790" s="76">
        <v>0</v>
      </c>
      <c r="Q790" s="76">
        <v>0</v>
      </c>
      <c r="R790" s="158">
        <v>0</v>
      </c>
      <c r="S790" s="189">
        <f t="shared" ref="S790" si="3211">SUM(O790:O790)*M789</f>
        <v>0</v>
      </c>
      <c r="T790" s="190">
        <f t="shared" ref="T790" si="3212">SUM(P790:P790)*M789</f>
        <v>0</v>
      </c>
      <c r="U790" s="190">
        <f t="shared" ref="U790" si="3213">SUM(Q790:Q790)*M789</f>
        <v>0</v>
      </c>
      <c r="V790" s="200">
        <f t="shared" ref="V790" si="3214">SUM(R790:R790)*M789</f>
        <v>0</v>
      </c>
      <c r="W790" s="204">
        <f t="shared" si="3113"/>
        <v>0</v>
      </c>
      <c r="X790" s="245"/>
      <c r="Y790" s="248"/>
      <c r="Z790" s="248"/>
      <c r="AA790" s="248"/>
      <c r="AB790" s="251"/>
      <c r="AC790" s="784"/>
      <c r="AD790" s="389"/>
      <c r="AE790" s="256"/>
      <c r="AF790" s="264"/>
      <c r="AG790" s="264"/>
      <c r="AH790" s="264"/>
      <c r="AI790" s="779"/>
      <c r="AJ790" s="10"/>
      <c r="AK790" s="59"/>
      <c r="AL790" s="59"/>
      <c r="AM790" s="59"/>
      <c r="AN790" s="59"/>
      <c r="AO790" s="11"/>
      <c r="AP790" s="55"/>
    </row>
    <row r="791" spans="1:42" ht="40" customHeight="1" x14ac:dyDescent="0.2">
      <c r="A791" s="728"/>
      <c r="B791" s="791"/>
      <c r="C791" s="403"/>
      <c r="D791" s="405"/>
      <c r="E791" s="408"/>
      <c r="F791" s="405"/>
      <c r="G791" s="413"/>
      <c r="H791" s="416"/>
      <c r="I791" s="419"/>
      <c r="J791" s="419"/>
      <c r="K791" s="422"/>
      <c r="L791" s="440" t="s">
        <v>882</v>
      </c>
      <c r="M791" s="442">
        <v>0.2</v>
      </c>
      <c r="N791" s="53" t="s">
        <v>43</v>
      </c>
      <c r="O791" s="116">
        <v>0.5</v>
      </c>
      <c r="P791" s="111">
        <v>1</v>
      </c>
      <c r="Q791" s="111">
        <v>1</v>
      </c>
      <c r="R791" s="162">
        <v>1</v>
      </c>
      <c r="S791" s="192">
        <f t="shared" ref="S791" si="3215">SUM(O791:O791)*M791</f>
        <v>0.1</v>
      </c>
      <c r="T791" s="193">
        <f t="shared" ref="T791" si="3216">SUM(P791:P791)*M791</f>
        <v>0.2</v>
      </c>
      <c r="U791" s="193">
        <f t="shared" ref="U791" si="3217">SUM(Q791:Q791)*M791</f>
        <v>0.2</v>
      </c>
      <c r="V791" s="201">
        <f t="shared" ref="V791" si="3218">SUM(R791:R791)*M791</f>
        <v>0.2</v>
      </c>
      <c r="W791" s="205">
        <f t="shared" si="3113"/>
        <v>0.2</v>
      </c>
      <c r="X791" s="245"/>
      <c r="Y791" s="248"/>
      <c r="Z791" s="248"/>
      <c r="AA791" s="248"/>
      <c r="AB791" s="251"/>
      <c r="AC791" s="784"/>
      <c r="AD791" s="389"/>
      <c r="AE791" s="255" t="str">
        <f t="shared" si="3040"/>
        <v>PARA MEJORAR</v>
      </c>
      <c r="AF791" s="264"/>
      <c r="AG791" s="264"/>
      <c r="AH791" s="264"/>
      <c r="AI791" s="779"/>
      <c r="AJ791" s="10"/>
      <c r="AK791" s="59"/>
      <c r="AL791" s="59"/>
      <c r="AM791" s="59"/>
      <c r="AN791" s="59"/>
      <c r="AO791" s="11"/>
      <c r="AP791" s="55"/>
    </row>
    <row r="792" spans="1:42" ht="40" customHeight="1" thickBot="1" x14ac:dyDescent="0.25">
      <c r="A792" s="728"/>
      <c r="B792" s="791"/>
      <c r="C792" s="403"/>
      <c r="D792" s="405"/>
      <c r="E792" s="408"/>
      <c r="F792" s="405"/>
      <c r="G792" s="413"/>
      <c r="H792" s="416"/>
      <c r="I792" s="419"/>
      <c r="J792" s="419"/>
      <c r="K792" s="422"/>
      <c r="L792" s="441"/>
      <c r="M792" s="442"/>
      <c r="N792" s="51" t="s">
        <v>49</v>
      </c>
      <c r="O792" s="75">
        <v>0</v>
      </c>
      <c r="P792" s="76">
        <v>0</v>
      </c>
      <c r="Q792" s="76">
        <v>0</v>
      </c>
      <c r="R792" s="158">
        <v>0</v>
      </c>
      <c r="S792" s="189">
        <f t="shared" ref="S792" si="3219">SUM(O792:O792)*M791</f>
        <v>0</v>
      </c>
      <c r="T792" s="190">
        <f t="shared" ref="T792" si="3220">SUM(P792:P792)*M791</f>
        <v>0</v>
      </c>
      <c r="U792" s="190">
        <f t="shared" ref="U792" si="3221">SUM(Q792:Q792)*M791</f>
        <v>0</v>
      </c>
      <c r="V792" s="200">
        <f t="shared" ref="V792" si="3222">SUM(R792:R792)*M791</f>
        <v>0</v>
      </c>
      <c r="W792" s="204">
        <f t="shared" si="3113"/>
        <v>0</v>
      </c>
      <c r="X792" s="245"/>
      <c r="Y792" s="248"/>
      <c r="Z792" s="248"/>
      <c r="AA792" s="248"/>
      <c r="AB792" s="251"/>
      <c r="AC792" s="784"/>
      <c r="AD792" s="389"/>
      <c r="AE792" s="256"/>
      <c r="AF792" s="264"/>
      <c r="AG792" s="264"/>
      <c r="AH792" s="264"/>
      <c r="AI792" s="779"/>
      <c r="AJ792" s="10"/>
      <c r="AK792" s="59"/>
      <c r="AL792" s="59"/>
      <c r="AM792" s="59"/>
      <c r="AN792" s="59"/>
      <c r="AO792" s="11"/>
      <c r="AP792" s="55"/>
    </row>
    <row r="793" spans="1:42" ht="40" customHeight="1" x14ac:dyDescent="0.2">
      <c r="A793" s="728"/>
      <c r="B793" s="791"/>
      <c r="C793" s="403"/>
      <c r="D793" s="405"/>
      <c r="E793" s="408"/>
      <c r="F793" s="405"/>
      <c r="G793" s="413"/>
      <c r="H793" s="416"/>
      <c r="I793" s="419"/>
      <c r="J793" s="419"/>
      <c r="K793" s="422"/>
      <c r="L793" s="440" t="s">
        <v>883</v>
      </c>
      <c r="M793" s="442">
        <v>0.1</v>
      </c>
      <c r="N793" s="53" t="s">
        <v>43</v>
      </c>
      <c r="O793" s="116">
        <v>0.5</v>
      </c>
      <c r="P793" s="111">
        <v>1</v>
      </c>
      <c r="Q793" s="111">
        <v>1</v>
      </c>
      <c r="R793" s="162">
        <v>1</v>
      </c>
      <c r="S793" s="192">
        <f t="shared" ref="S793" si="3223">SUM(O793:O793)*M793</f>
        <v>0.05</v>
      </c>
      <c r="T793" s="193">
        <f t="shared" ref="T793" si="3224">SUM(P793:P793)*M793</f>
        <v>0.1</v>
      </c>
      <c r="U793" s="193">
        <f t="shared" ref="U793" si="3225">SUM(Q793:Q793)*M793</f>
        <v>0.1</v>
      </c>
      <c r="V793" s="201">
        <f t="shared" ref="V793" si="3226">SUM(R793:R793)*M793</f>
        <v>0.1</v>
      </c>
      <c r="W793" s="205">
        <f t="shared" si="3113"/>
        <v>0.1</v>
      </c>
      <c r="X793" s="245"/>
      <c r="Y793" s="248"/>
      <c r="Z793" s="248"/>
      <c r="AA793" s="248"/>
      <c r="AB793" s="251"/>
      <c r="AC793" s="784"/>
      <c r="AD793" s="389"/>
      <c r="AE793" s="255" t="str">
        <f t="shared" si="3040"/>
        <v>PARA MEJORAR</v>
      </c>
      <c r="AF793" s="264"/>
      <c r="AG793" s="264"/>
      <c r="AH793" s="264"/>
      <c r="AI793" s="779"/>
      <c r="AJ793" s="10"/>
      <c r="AK793" s="59"/>
      <c r="AL793" s="59"/>
      <c r="AM793" s="59"/>
      <c r="AN793" s="59"/>
      <c r="AO793" s="11"/>
      <c r="AP793" s="55"/>
    </row>
    <row r="794" spans="1:42" ht="40" customHeight="1" thickBot="1" x14ac:dyDescent="0.25">
      <c r="A794" s="728"/>
      <c r="B794" s="791"/>
      <c r="C794" s="403"/>
      <c r="D794" s="405"/>
      <c r="E794" s="408"/>
      <c r="F794" s="405"/>
      <c r="G794" s="413"/>
      <c r="H794" s="416"/>
      <c r="I794" s="419"/>
      <c r="J794" s="419"/>
      <c r="K794" s="422"/>
      <c r="L794" s="441"/>
      <c r="M794" s="442"/>
      <c r="N794" s="51" t="s">
        <v>49</v>
      </c>
      <c r="O794" s="75">
        <v>0</v>
      </c>
      <c r="P794" s="76">
        <v>0</v>
      </c>
      <c r="Q794" s="76">
        <v>0</v>
      </c>
      <c r="R794" s="158">
        <v>0</v>
      </c>
      <c r="S794" s="189">
        <f t="shared" ref="S794" si="3227">SUM(O794:O794)*M793</f>
        <v>0</v>
      </c>
      <c r="T794" s="190">
        <f t="shared" ref="T794" si="3228">SUM(P794:P794)*M793</f>
        <v>0</v>
      </c>
      <c r="U794" s="190">
        <f t="shared" ref="U794" si="3229">SUM(Q794:Q794)*M793</f>
        <v>0</v>
      </c>
      <c r="V794" s="200">
        <f t="shared" ref="V794" si="3230">SUM(R794:R794)*M793</f>
        <v>0</v>
      </c>
      <c r="W794" s="204">
        <f t="shared" si="3113"/>
        <v>0</v>
      </c>
      <c r="X794" s="245"/>
      <c r="Y794" s="248"/>
      <c r="Z794" s="248"/>
      <c r="AA794" s="248"/>
      <c r="AB794" s="251"/>
      <c r="AC794" s="784"/>
      <c r="AD794" s="389"/>
      <c r="AE794" s="256"/>
      <c r="AF794" s="264"/>
      <c r="AG794" s="264"/>
      <c r="AH794" s="264"/>
      <c r="AI794" s="779"/>
      <c r="AJ794" s="10"/>
      <c r="AK794" s="59"/>
      <c r="AL794" s="59"/>
      <c r="AM794" s="59"/>
      <c r="AN794" s="59"/>
      <c r="AO794" s="11"/>
      <c r="AP794" s="55"/>
    </row>
    <row r="795" spans="1:42" ht="40" customHeight="1" x14ac:dyDescent="0.2">
      <c r="A795" s="728"/>
      <c r="B795" s="791"/>
      <c r="C795" s="403"/>
      <c r="D795" s="405"/>
      <c r="E795" s="408"/>
      <c r="F795" s="405"/>
      <c r="G795" s="413"/>
      <c r="H795" s="416"/>
      <c r="I795" s="419"/>
      <c r="J795" s="419"/>
      <c r="K795" s="422"/>
      <c r="L795" s="440" t="s">
        <v>884</v>
      </c>
      <c r="M795" s="442">
        <v>0.15</v>
      </c>
      <c r="N795" s="53" t="s">
        <v>43</v>
      </c>
      <c r="O795" s="116">
        <v>0.5</v>
      </c>
      <c r="P795" s="111">
        <v>1</v>
      </c>
      <c r="Q795" s="111">
        <v>1</v>
      </c>
      <c r="R795" s="162">
        <v>1</v>
      </c>
      <c r="S795" s="192">
        <f t="shared" ref="S795" si="3231">SUM(O795:O795)*M795</f>
        <v>7.4999999999999997E-2</v>
      </c>
      <c r="T795" s="193">
        <f t="shared" ref="T795" si="3232">SUM(P795:P795)*M795</f>
        <v>0.15</v>
      </c>
      <c r="U795" s="193">
        <f t="shared" ref="U795" si="3233">SUM(Q795:Q795)*M795</f>
        <v>0.15</v>
      </c>
      <c r="V795" s="201">
        <f t="shared" ref="V795" si="3234">SUM(R795:R795)*M795</f>
        <v>0.15</v>
      </c>
      <c r="W795" s="205">
        <f t="shared" si="3113"/>
        <v>0.15</v>
      </c>
      <c r="X795" s="245"/>
      <c r="Y795" s="248"/>
      <c r="Z795" s="248"/>
      <c r="AA795" s="248"/>
      <c r="AB795" s="251"/>
      <c r="AC795" s="784"/>
      <c r="AD795" s="389"/>
      <c r="AE795" s="255" t="str">
        <f t="shared" si="3040"/>
        <v>PARA MEJORAR</v>
      </c>
      <c r="AF795" s="264"/>
      <c r="AG795" s="264"/>
      <c r="AH795" s="264"/>
      <c r="AI795" s="779"/>
      <c r="AJ795" s="10"/>
      <c r="AK795" s="59"/>
      <c r="AL795" s="59"/>
      <c r="AM795" s="59"/>
      <c r="AN795" s="59"/>
      <c r="AO795" s="11"/>
      <c r="AP795" s="55"/>
    </row>
    <row r="796" spans="1:42" ht="40" customHeight="1" thickBot="1" x14ac:dyDescent="0.25">
      <c r="A796" s="728"/>
      <c r="B796" s="791"/>
      <c r="C796" s="403"/>
      <c r="D796" s="405"/>
      <c r="E796" s="408"/>
      <c r="F796" s="405"/>
      <c r="G796" s="413"/>
      <c r="H796" s="416"/>
      <c r="I796" s="419"/>
      <c r="J796" s="419"/>
      <c r="K796" s="422"/>
      <c r="L796" s="441"/>
      <c r="M796" s="442"/>
      <c r="N796" s="51" t="s">
        <v>49</v>
      </c>
      <c r="O796" s="75">
        <v>0</v>
      </c>
      <c r="P796" s="76">
        <v>0</v>
      </c>
      <c r="Q796" s="76">
        <v>0</v>
      </c>
      <c r="R796" s="158">
        <v>0</v>
      </c>
      <c r="S796" s="189">
        <f t="shared" ref="S796" si="3235">SUM(O796:O796)*M795</f>
        <v>0</v>
      </c>
      <c r="T796" s="190">
        <f t="shared" ref="T796" si="3236">SUM(P796:P796)*M795</f>
        <v>0</v>
      </c>
      <c r="U796" s="190">
        <f t="shared" ref="U796" si="3237">SUM(Q796:Q796)*M795</f>
        <v>0</v>
      </c>
      <c r="V796" s="200">
        <f t="shared" ref="V796" si="3238">SUM(R796:R796)*M795</f>
        <v>0</v>
      </c>
      <c r="W796" s="204">
        <f t="shared" si="3113"/>
        <v>0</v>
      </c>
      <c r="X796" s="245"/>
      <c r="Y796" s="248"/>
      <c r="Z796" s="248"/>
      <c r="AA796" s="248"/>
      <c r="AB796" s="251"/>
      <c r="AC796" s="784"/>
      <c r="AD796" s="389"/>
      <c r="AE796" s="256"/>
      <c r="AF796" s="264"/>
      <c r="AG796" s="264"/>
      <c r="AH796" s="264"/>
      <c r="AI796" s="779"/>
      <c r="AJ796" s="10"/>
      <c r="AK796" s="59"/>
      <c r="AL796" s="59"/>
      <c r="AM796" s="59"/>
      <c r="AN796" s="59"/>
      <c r="AO796" s="11"/>
      <c r="AP796" s="55"/>
    </row>
    <row r="797" spans="1:42" ht="40" customHeight="1" x14ac:dyDescent="0.2">
      <c r="A797" s="728"/>
      <c r="B797" s="791"/>
      <c r="C797" s="403"/>
      <c r="D797" s="405"/>
      <c r="E797" s="408"/>
      <c r="F797" s="405"/>
      <c r="G797" s="413"/>
      <c r="H797" s="416"/>
      <c r="I797" s="419"/>
      <c r="J797" s="419"/>
      <c r="K797" s="422"/>
      <c r="L797" s="443" t="s">
        <v>885</v>
      </c>
      <c r="M797" s="442">
        <v>0.3</v>
      </c>
      <c r="N797" s="53" t="s">
        <v>43</v>
      </c>
      <c r="O797" s="116">
        <v>0.1</v>
      </c>
      <c r="P797" s="111">
        <v>0.3</v>
      </c>
      <c r="Q797" s="111">
        <v>0.6</v>
      </c>
      <c r="R797" s="162">
        <v>1</v>
      </c>
      <c r="S797" s="192">
        <f t="shared" ref="S797" si="3239">SUM(O797:O797)*M797</f>
        <v>0.03</v>
      </c>
      <c r="T797" s="193">
        <f t="shared" ref="T797" si="3240">SUM(P797:P797)*M797</f>
        <v>0.09</v>
      </c>
      <c r="U797" s="193">
        <f t="shared" ref="U797" si="3241">SUM(Q797:Q797)*M797</f>
        <v>0.18</v>
      </c>
      <c r="V797" s="201">
        <f t="shared" ref="V797" si="3242">SUM(R797:R797)*M797</f>
        <v>0.3</v>
      </c>
      <c r="W797" s="205">
        <f t="shared" si="3113"/>
        <v>0.3</v>
      </c>
      <c r="X797" s="245"/>
      <c r="Y797" s="248"/>
      <c r="Z797" s="248"/>
      <c r="AA797" s="248"/>
      <c r="AB797" s="251"/>
      <c r="AC797" s="784"/>
      <c r="AD797" s="389"/>
      <c r="AE797" s="255" t="str">
        <f t="shared" si="3040"/>
        <v>PARA MEJORAR</v>
      </c>
      <c r="AF797" s="264"/>
      <c r="AG797" s="264"/>
      <c r="AH797" s="264"/>
      <c r="AI797" s="779"/>
      <c r="AJ797" s="10"/>
      <c r="AK797" s="59"/>
      <c r="AL797" s="59"/>
      <c r="AM797" s="59"/>
      <c r="AN797" s="59"/>
      <c r="AO797" s="11"/>
      <c r="AP797" s="55"/>
    </row>
    <row r="798" spans="1:42" ht="40" customHeight="1" thickBot="1" x14ac:dyDescent="0.25">
      <c r="A798" s="728"/>
      <c r="B798" s="791"/>
      <c r="C798" s="403"/>
      <c r="D798" s="406"/>
      <c r="E798" s="409"/>
      <c r="F798" s="405"/>
      <c r="G798" s="414"/>
      <c r="H798" s="417"/>
      <c r="I798" s="420"/>
      <c r="J798" s="420"/>
      <c r="K798" s="423"/>
      <c r="L798" s="444"/>
      <c r="M798" s="435"/>
      <c r="N798" s="51" t="s">
        <v>49</v>
      </c>
      <c r="O798" s="75">
        <v>0</v>
      </c>
      <c r="P798" s="76">
        <v>0</v>
      </c>
      <c r="Q798" s="76">
        <v>0</v>
      </c>
      <c r="R798" s="158">
        <v>0</v>
      </c>
      <c r="S798" s="195">
        <f t="shared" ref="S798" si="3243">SUM(O798:O798)*M797</f>
        <v>0</v>
      </c>
      <c r="T798" s="196">
        <f t="shared" ref="T798" si="3244">SUM(P798:P798)*M797</f>
        <v>0</v>
      </c>
      <c r="U798" s="196">
        <f t="shared" ref="U798" si="3245">SUM(Q798:Q798)*M797</f>
        <v>0</v>
      </c>
      <c r="V798" s="202">
        <f t="shared" ref="V798" si="3246">SUM(R798:R798)*M797</f>
        <v>0</v>
      </c>
      <c r="W798" s="206">
        <f t="shared" si="3113"/>
        <v>0</v>
      </c>
      <c r="X798" s="246"/>
      <c r="Y798" s="249"/>
      <c r="Z798" s="249"/>
      <c r="AA798" s="249"/>
      <c r="AB798" s="252"/>
      <c r="AC798" s="784"/>
      <c r="AD798" s="389"/>
      <c r="AE798" s="256"/>
      <c r="AF798" s="264"/>
      <c r="AG798" s="265"/>
      <c r="AH798" s="264"/>
      <c r="AI798" s="779"/>
      <c r="AJ798" s="10"/>
      <c r="AK798" s="59"/>
      <c r="AL798" s="59"/>
      <c r="AM798" s="59"/>
      <c r="AN798" s="59"/>
      <c r="AO798" s="11"/>
      <c r="AP798" s="55"/>
    </row>
    <row r="799" spans="1:42" ht="40" customHeight="1" x14ac:dyDescent="0.2">
      <c r="A799" s="728"/>
      <c r="B799" s="791"/>
      <c r="C799" s="402">
        <v>53</v>
      </c>
      <c r="D799" s="404" t="s">
        <v>886</v>
      </c>
      <c r="E799" s="410">
        <v>60</v>
      </c>
      <c r="F799" s="405"/>
      <c r="G799" s="412" t="s">
        <v>887</v>
      </c>
      <c r="H799" s="431">
        <v>111</v>
      </c>
      <c r="I799" s="418" t="s">
        <v>888</v>
      </c>
      <c r="J799" s="418" t="s">
        <v>889</v>
      </c>
      <c r="K799" s="421">
        <v>0</v>
      </c>
      <c r="L799" s="436" t="s">
        <v>890</v>
      </c>
      <c r="M799" s="437">
        <v>0.3</v>
      </c>
      <c r="N799" s="53" t="s">
        <v>43</v>
      </c>
      <c r="O799" s="101">
        <v>0.1</v>
      </c>
      <c r="P799" s="102">
        <v>0.3</v>
      </c>
      <c r="Q799" s="102">
        <v>0.6</v>
      </c>
      <c r="R799" s="160">
        <v>1</v>
      </c>
      <c r="S799" s="186">
        <f t="shared" ref="S799" si="3247">SUM(O799:O799)*M799</f>
        <v>0.03</v>
      </c>
      <c r="T799" s="187">
        <f t="shared" ref="T799" si="3248">SUM(P799:P799)*M799</f>
        <v>0.09</v>
      </c>
      <c r="U799" s="187">
        <f t="shared" ref="U799" si="3249">SUM(Q799:Q799)*M799</f>
        <v>0.18</v>
      </c>
      <c r="V799" s="199">
        <f t="shared" ref="V799" si="3250">SUM(R799:R799)*M799</f>
        <v>0.3</v>
      </c>
      <c r="W799" s="203">
        <f t="shared" si="3113"/>
        <v>0.3</v>
      </c>
      <c r="X799" s="245">
        <f>+S796+S798+S800+S802</f>
        <v>0</v>
      </c>
      <c r="Y799" s="248">
        <f>+T796+T798+T800+T802</f>
        <v>0</v>
      </c>
      <c r="Z799" s="248">
        <f>+U796+U798+U800+U802</f>
        <v>0</v>
      </c>
      <c r="AA799" s="248">
        <f>+V796+V798+V800+V802</f>
        <v>0</v>
      </c>
      <c r="AB799" s="251">
        <f>+W796+W798+W800+W802</f>
        <v>0</v>
      </c>
      <c r="AC799" s="784"/>
      <c r="AD799" s="389"/>
      <c r="AE799" s="255" t="str">
        <f t="shared" si="3040"/>
        <v>PARA MEJORAR</v>
      </c>
      <c r="AF799" s="263" t="str">
        <f>IF(COUNTIF(AE799:AE806,"PARA MEJORAR")&gt;=1,"PARA MEJORAR","BIEN")</f>
        <v>PARA MEJORAR</v>
      </c>
      <c r="AG799" s="264" t="str">
        <f>IF(COUNTIF(AF799:AF806,"PARA MEJORAR")&gt;=1,"PARA MEJORAR","BIEN")</f>
        <v>PARA MEJORAR</v>
      </c>
      <c r="AH799" s="264"/>
      <c r="AI799" s="779"/>
      <c r="AJ799" s="5"/>
      <c r="AK799" s="6"/>
      <c r="AL799" s="6"/>
      <c r="AM799" s="6"/>
      <c r="AN799" s="6"/>
      <c r="AO799" s="7"/>
      <c r="AP799" s="55"/>
    </row>
    <row r="800" spans="1:42" ht="40" customHeight="1" thickBot="1" x14ac:dyDescent="0.25">
      <c r="A800" s="728"/>
      <c r="B800" s="791"/>
      <c r="C800" s="403"/>
      <c r="D800" s="405"/>
      <c r="E800" s="411"/>
      <c r="F800" s="405"/>
      <c r="G800" s="413"/>
      <c r="H800" s="432"/>
      <c r="I800" s="419"/>
      <c r="J800" s="419"/>
      <c r="K800" s="422"/>
      <c r="L800" s="430"/>
      <c r="M800" s="429"/>
      <c r="N800" s="51" t="s">
        <v>49</v>
      </c>
      <c r="O800" s="75">
        <v>0</v>
      </c>
      <c r="P800" s="76">
        <v>0</v>
      </c>
      <c r="Q800" s="76">
        <v>0</v>
      </c>
      <c r="R800" s="158">
        <v>0</v>
      </c>
      <c r="S800" s="189">
        <f t="shared" ref="S800" si="3251">SUM(O800:O800)*M799</f>
        <v>0</v>
      </c>
      <c r="T800" s="190">
        <f t="shared" ref="T800" si="3252">SUM(P800:P800)*M799</f>
        <v>0</v>
      </c>
      <c r="U800" s="190">
        <f t="shared" ref="U800" si="3253">SUM(Q800:Q800)*M799</f>
        <v>0</v>
      </c>
      <c r="V800" s="200">
        <f t="shared" ref="V800" si="3254">SUM(R800:R800)*M799</f>
        <v>0</v>
      </c>
      <c r="W800" s="204">
        <f t="shared" si="3113"/>
        <v>0</v>
      </c>
      <c r="X800" s="245"/>
      <c r="Y800" s="248"/>
      <c r="Z800" s="248"/>
      <c r="AA800" s="248"/>
      <c r="AB800" s="251"/>
      <c r="AC800" s="784"/>
      <c r="AD800" s="389"/>
      <c r="AE800" s="256"/>
      <c r="AF800" s="264"/>
      <c r="AG800" s="264"/>
      <c r="AH800" s="264"/>
      <c r="AI800" s="779"/>
      <c r="AJ800" s="10"/>
      <c r="AK800" s="59"/>
      <c r="AL800" s="59"/>
      <c r="AM800" s="59"/>
      <c r="AN800" s="59"/>
      <c r="AO800" s="11"/>
      <c r="AP800" s="55"/>
    </row>
    <row r="801" spans="1:42" ht="40" customHeight="1" x14ac:dyDescent="0.2">
      <c r="A801" s="728"/>
      <c r="B801" s="791"/>
      <c r="C801" s="403"/>
      <c r="D801" s="405"/>
      <c r="E801" s="411"/>
      <c r="F801" s="405"/>
      <c r="G801" s="413"/>
      <c r="H801" s="432"/>
      <c r="I801" s="419"/>
      <c r="J801" s="419"/>
      <c r="K801" s="422"/>
      <c r="L801" s="430" t="s">
        <v>891</v>
      </c>
      <c r="M801" s="429">
        <v>0.3</v>
      </c>
      <c r="N801" s="53" t="s">
        <v>43</v>
      </c>
      <c r="O801" s="116">
        <v>0.1</v>
      </c>
      <c r="P801" s="111">
        <v>0.3</v>
      </c>
      <c r="Q801" s="111">
        <v>0.6</v>
      </c>
      <c r="R801" s="162">
        <v>1</v>
      </c>
      <c r="S801" s="192">
        <f t="shared" ref="S801" si="3255">SUM(O801:O801)*M801</f>
        <v>0.03</v>
      </c>
      <c r="T801" s="193">
        <f t="shared" ref="T801" si="3256">SUM(P801:P801)*M801</f>
        <v>0.09</v>
      </c>
      <c r="U801" s="193">
        <f t="shared" ref="U801" si="3257">SUM(Q801:Q801)*M801</f>
        <v>0.18</v>
      </c>
      <c r="V801" s="201">
        <f t="shared" ref="V801" si="3258">SUM(R801:R801)*M801</f>
        <v>0.3</v>
      </c>
      <c r="W801" s="205">
        <f t="shared" si="3113"/>
        <v>0.3</v>
      </c>
      <c r="X801" s="245"/>
      <c r="Y801" s="248"/>
      <c r="Z801" s="248"/>
      <c r="AA801" s="248"/>
      <c r="AB801" s="251"/>
      <c r="AC801" s="784"/>
      <c r="AD801" s="389"/>
      <c r="AE801" s="255" t="str">
        <f t="shared" si="3040"/>
        <v>PARA MEJORAR</v>
      </c>
      <c r="AF801" s="264"/>
      <c r="AG801" s="264"/>
      <c r="AH801" s="264"/>
      <c r="AI801" s="779"/>
      <c r="AJ801" s="10"/>
      <c r="AK801" s="59"/>
      <c r="AL801" s="59"/>
      <c r="AM801" s="59"/>
      <c r="AN801" s="59"/>
      <c r="AO801" s="11"/>
      <c r="AP801" s="55"/>
    </row>
    <row r="802" spans="1:42" ht="40" customHeight="1" thickBot="1" x14ac:dyDescent="0.25">
      <c r="A802" s="728"/>
      <c r="B802" s="791"/>
      <c r="C802" s="403"/>
      <c r="D802" s="405"/>
      <c r="E802" s="411"/>
      <c r="F802" s="405"/>
      <c r="G802" s="413"/>
      <c r="H802" s="432"/>
      <c r="I802" s="419"/>
      <c r="J802" s="419"/>
      <c r="K802" s="422"/>
      <c r="L802" s="430"/>
      <c r="M802" s="429"/>
      <c r="N802" s="51" t="s">
        <v>49</v>
      </c>
      <c r="O802" s="75">
        <v>0</v>
      </c>
      <c r="P802" s="76">
        <v>0</v>
      </c>
      <c r="Q802" s="76">
        <v>0</v>
      </c>
      <c r="R802" s="158">
        <v>0</v>
      </c>
      <c r="S802" s="189">
        <f t="shared" ref="S802" si="3259">SUM(O802:O802)*M801</f>
        <v>0</v>
      </c>
      <c r="T802" s="190">
        <f t="shared" ref="T802" si="3260">SUM(P802:P802)*M801</f>
        <v>0</v>
      </c>
      <c r="U802" s="190">
        <f t="shared" ref="U802" si="3261">SUM(Q802:Q802)*M801</f>
        <v>0</v>
      </c>
      <c r="V802" s="200">
        <f t="shared" ref="V802" si="3262">SUM(R802:R802)*M801</f>
        <v>0</v>
      </c>
      <c r="W802" s="204">
        <f t="shared" si="3113"/>
        <v>0</v>
      </c>
      <c r="X802" s="245"/>
      <c r="Y802" s="248"/>
      <c r="Z802" s="248"/>
      <c r="AA802" s="248"/>
      <c r="AB802" s="251"/>
      <c r="AC802" s="784"/>
      <c r="AD802" s="389"/>
      <c r="AE802" s="256"/>
      <c r="AF802" s="264"/>
      <c r="AG802" s="264"/>
      <c r="AH802" s="264"/>
      <c r="AI802" s="779"/>
      <c r="AJ802" s="10"/>
      <c r="AK802" s="59"/>
      <c r="AL802" s="59"/>
      <c r="AM802" s="59"/>
      <c r="AN802" s="59"/>
      <c r="AO802" s="11"/>
      <c r="AP802" s="55"/>
    </row>
    <row r="803" spans="1:42" ht="40" customHeight="1" x14ac:dyDescent="0.2">
      <c r="A803" s="728"/>
      <c r="B803" s="791"/>
      <c r="C803" s="403"/>
      <c r="D803" s="405"/>
      <c r="E803" s="411"/>
      <c r="F803" s="405"/>
      <c r="G803" s="413"/>
      <c r="H803" s="432"/>
      <c r="I803" s="419"/>
      <c r="J803" s="419"/>
      <c r="K803" s="422"/>
      <c r="L803" s="430" t="s">
        <v>892</v>
      </c>
      <c r="M803" s="429">
        <v>0.2</v>
      </c>
      <c r="N803" s="53" t="s">
        <v>43</v>
      </c>
      <c r="O803" s="116">
        <v>0.1</v>
      </c>
      <c r="P803" s="111">
        <v>0.3</v>
      </c>
      <c r="Q803" s="111">
        <v>0.6</v>
      </c>
      <c r="R803" s="162">
        <v>1</v>
      </c>
      <c r="S803" s="192">
        <f t="shared" ref="S803" si="3263">SUM(O803:O803)*M803</f>
        <v>2.0000000000000004E-2</v>
      </c>
      <c r="T803" s="193">
        <f t="shared" ref="T803" si="3264">SUM(P803:P803)*M803</f>
        <v>0.06</v>
      </c>
      <c r="U803" s="193">
        <f t="shared" ref="U803" si="3265">SUM(Q803:Q803)*M803</f>
        <v>0.12</v>
      </c>
      <c r="V803" s="201">
        <f t="shared" ref="V803" si="3266">SUM(R803:R803)*M803</f>
        <v>0.2</v>
      </c>
      <c r="W803" s="205">
        <f t="shared" si="3113"/>
        <v>0.2</v>
      </c>
      <c r="X803" s="245"/>
      <c r="Y803" s="248"/>
      <c r="Z803" s="248"/>
      <c r="AA803" s="248"/>
      <c r="AB803" s="251"/>
      <c r="AC803" s="784"/>
      <c r="AD803" s="389"/>
      <c r="AE803" s="255" t="str">
        <f t="shared" si="3040"/>
        <v>PARA MEJORAR</v>
      </c>
      <c r="AF803" s="264"/>
      <c r="AG803" s="264"/>
      <c r="AH803" s="264"/>
      <c r="AI803" s="779"/>
      <c r="AJ803" s="10"/>
      <c r="AK803" s="59"/>
      <c r="AL803" s="59"/>
      <c r="AM803" s="59"/>
      <c r="AN803" s="59"/>
      <c r="AO803" s="11"/>
      <c r="AP803" s="55"/>
    </row>
    <row r="804" spans="1:42" ht="40" customHeight="1" thickBot="1" x14ac:dyDescent="0.25">
      <c r="A804" s="728"/>
      <c r="B804" s="791"/>
      <c r="C804" s="403"/>
      <c r="D804" s="405"/>
      <c r="E804" s="411"/>
      <c r="F804" s="405"/>
      <c r="G804" s="413"/>
      <c r="H804" s="432"/>
      <c r="I804" s="419"/>
      <c r="J804" s="419"/>
      <c r="K804" s="422"/>
      <c r="L804" s="430"/>
      <c r="M804" s="429"/>
      <c r="N804" s="51" t="s">
        <v>49</v>
      </c>
      <c r="O804" s="75">
        <v>0</v>
      </c>
      <c r="P804" s="76">
        <v>0</v>
      </c>
      <c r="Q804" s="76">
        <v>0</v>
      </c>
      <c r="R804" s="158">
        <v>0</v>
      </c>
      <c r="S804" s="189">
        <f t="shared" ref="S804" si="3267">SUM(O804:O804)*M803</f>
        <v>0</v>
      </c>
      <c r="T804" s="190">
        <f t="shared" ref="T804" si="3268">SUM(P804:P804)*M803</f>
        <v>0</v>
      </c>
      <c r="U804" s="190">
        <f t="shared" ref="U804" si="3269">SUM(Q804:Q804)*M803</f>
        <v>0</v>
      </c>
      <c r="V804" s="200">
        <f t="shared" ref="V804" si="3270">SUM(R804:R804)*M803</f>
        <v>0</v>
      </c>
      <c r="W804" s="204">
        <f t="shared" si="3113"/>
        <v>0</v>
      </c>
      <c r="X804" s="245"/>
      <c r="Y804" s="248"/>
      <c r="Z804" s="248"/>
      <c r="AA804" s="248"/>
      <c r="AB804" s="251"/>
      <c r="AC804" s="784"/>
      <c r="AD804" s="389"/>
      <c r="AE804" s="256"/>
      <c r="AF804" s="264"/>
      <c r="AG804" s="264"/>
      <c r="AH804" s="264"/>
      <c r="AI804" s="779"/>
      <c r="AJ804" s="10"/>
      <c r="AK804" s="59"/>
      <c r="AL804" s="59"/>
      <c r="AM804" s="59"/>
      <c r="AN804" s="59"/>
      <c r="AO804" s="11"/>
      <c r="AP804" s="55"/>
    </row>
    <row r="805" spans="1:42" ht="40" customHeight="1" x14ac:dyDescent="0.2">
      <c r="A805" s="728"/>
      <c r="B805" s="791"/>
      <c r="C805" s="403"/>
      <c r="D805" s="405"/>
      <c r="E805" s="411"/>
      <c r="F805" s="405"/>
      <c r="G805" s="413"/>
      <c r="H805" s="432"/>
      <c r="I805" s="419"/>
      <c r="J805" s="419"/>
      <c r="K805" s="422"/>
      <c r="L805" s="430" t="s">
        <v>893</v>
      </c>
      <c r="M805" s="429">
        <v>0.2</v>
      </c>
      <c r="N805" s="53" t="s">
        <v>43</v>
      </c>
      <c r="O805" s="116">
        <v>0.1</v>
      </c>
      <c r="P805" s="111">
        <v>0.3</v>
      </c>
      <c r="Q805" s="111">
        <v>0.6</v>
      </c>
      <c r="R805" s="162">
        <v>1</v>
      </c>
      <c r="S805" s="192">
        <f t="shared" ref="S805" si="3271">SUM(O805:O805)*M805</f>
        <v>2.0000000000000004E-2</v>
      </c>
      <c r="T805" s="193">
        <f t="shared" ref="T805" si="3272">SUM(P805:P805)*M805</f>
        <v>0.06</v>
      </c>
      <c r="U805" s="193">
        <f t="shared" ref="U805" si="3273">SUM(Q805:Q805)*M805</f>
        <v>0.12</v>
      </c>
      <c r="V805" s="201">
        <f t="shared" ref="V805" si="3274">SUM(R805:R805)*M805</f>
        <v>0.2</v>
      </c>
      <c r="W805" s="205">
        <f t="shared" si="3113"/>
        <v>0.2</v>
      </c>
      <c r="X805" s="245"/>
      <c r="Y805" s="248"/>
      <c r="Z805" s="248"/>
      <c r="AA805" s="248"/>
      <c r="AB805" s="251"/>
      <c r="AC805" s="784"/>
      <c r="AD805" s="389"/>
      <c r="AE805" s="255" t="str">
        <f t="shared" si="3040"/>
        <v>PARA MEJORAR</v>
      </c>
      <c r="AF805" s="264"/>
      <c r="AG805" s="264"/>
      <c r="AH805" s="264"/>
      <c r="AI805" s="779"/>
      <c r="AJ805" s="10"/>
      <c r="AK805" s="59"/>
      <c r="AL805" s="59"/>
      <c r="AM805" s="59"/>
      <c r="AN805" s="59"/>
      <c r="AO805" s="11"/>
      <c r="AP805" s="55"/>
    </row>
    <row r="806" spans="1:42" ht="40" customHeight="1" thickBot="1" x14ac:dyDescent="0.25">
      <c r="A806" s="728"/>
      <c r="B806" s="791"/>
      <c r="C806" s="403"/>
      <c r="D806" s="405"/>
      <c r="E806" s="411"/>
      <c r="F806" s="405"/>
      <c r="G806" s="414"/>
      <c r="H806" s="433"/>
      <c r="I806" s="420"/>
      <c r="J806" s="420"/>
      <c r="K806" s="423"/>
      <c r="L806" s="438"/>
      <c r="M806" s="439"/>
      <c r="N806" s="51" t="s">
        <v>49</v>
      </c>
      <c r="O806" s="77">
        <v>0</v>
      </c>
      <c r="P806" s="78">
        <v>0</v>
      </c>
      <c r="Q806" s="78">
        <v>0</v>
      </c>
      <c r="R806" s="159">
        <v>0</v>
      </c>
      <c r="S806" s="195">
        <f t="shared" ref="S806" si="3275">SUM(O806:O806)*M805</f>
        <v>0</v>
      </c>
      <c r="T806" s="196">
        <f t="shared" ref="T806" si="3276">SUM(P806:P806)*M805</f>
        <v>0</v>
      </c>
      <c r="U806" s="196">
        <f t="shared" ref="U806" si="3277">SUM(Q806:Q806)*M805</f>
        <v>0</v>
      </c>
      <c r="V806" s="202">
        <f t="shared" ref="V806" si="3278">SUM(R806:R806)*M805</f>
        <v>0</v>
      </c>
      <c r="W806" s="206">
        <f t="shared" si="3113"/>
        <v>0</v>
      </c>
      <c r="X806" s="246"/>
      <c r="Y806" s="249"/>
      <c r="Z806" s="249"/>
      <c r="AA806" s="249"/>
      <c r="AB806" s="252"/>
      <c r="AC806" s="784"/>
      <c r="AD806" s="389"/>
      <c r="AE806" s="256"/>
      <c r="AF806" s="265"/>
      <c r="AG806" s="265"/>
      <c r="AH806" s="264"/>
      <c r="AI806" s="779"/>
      <c r="AJ806" s="10"/>
      <c r="AK806" s="59"/>
      <c r="AL806" s="59"/>
      <c r="AM806" s="59"/>
      <c r="AN806" s="59"/>
      <c r="AO806" s="11"/>
      <c r="AP806" s="55"/>
    </row>
    <row r="807" spans="1:42" ht="40" customHeight="1" x14ac:dyDescent="0.2">
      <c r="A807" s="728"/>
      <c r="B807" s="791"/>
      <c r="C807" s="402">
        <v>54</v>
      </c>
      <c r="D807" s="404" t="s">
        <v>894</v>
      </c>
      <c r="E807" s="410">
        <v>61</v>
      </c>
      <c r="F807" s="734" t="s">
        <v>895</v>
      </c>
      <c r="G807" s="412" t="s">
        <v>896</v>
      </c>
      <c r="H807" s="431">
        <v>112</v>
      </c>
      <c r="I807" s="418" t="s">
        <v>897</v>
      </c>
      <c r="J807" s="418" t="s">
        <v>898</v>
      </c>
      <c r="K807" s="421">
        <v>0</v>
      </c>
      <c r="L807" s="522" t="s">
        <v>899</v>
      </c>
      <c r="M807" s="437">
        <v>0.3</v>
      </c>
      <c r="N807" s="53" t="s">
        <v>43</v>
      </c>
      <c r="O807" s="101">
        <v>0.1</v>
      </c>
      <c r="P807" s="102">
        <v>0.3</v>
      </c>
      <c r="Q807" s="102">
        <v>0.6</v>
      </c>
      <c r="R807" s="160">
        <v>1</v>
      </c>
      <c r="S807" s="186">
        <f t="shared" ref="S807" si="3279">SUM(O807:O807)*M807</f>
        <v>0.03</v>
      </c>
      <c r="T807" s="187">
        <f t="shared" ref="T807" si="3280">SUM(P807:P807)*M807</f>
        <v>0.09</v>
      </c>
      <c r="U807" s="187">
        <f t="shared" ref="U807" si="3281">SUM(Q807:Q807)*M807</f>
        <v>0.18</v>
      </c>
      <c r="V807" s="199">
        <f t="shared" ref="V807" si="3282">SUM(R807:R807)*M807</f>
        <v>0.3</v>
      </c>
      <c r="W807" s="203">
        <f t="shared" si="3113"/>
        <v>0.3</v>
      </c>
      <c r="X807" s="244">
        <f>+S804+S806+S808+S810</f>
        <v>0</v>
      </c>
      <c r="Y807" s="247">
        <f>+T804+T806+T808+T810</f>
        <v>0</v>
      </c>
      <c r="Z807" s="247">
        <f>+U804+U806+U808+U810</f>
        <v>0</v>
      </c>
      <c r="AA807" s="247">
        <f>+V804+V806+V808+V810</f>
        <v>0</v>
      </c>
      <c r="AB807" s="250">
        <f>+W804+W806+W808+W810</f>
        <v>0</v>
      </c>
      <c r="AC807" s="784"/>
      <c r="AD807" s="389"/>
      <c r="AE807" s="255" t="str">
        <f t="shared" si="3040"/>
        <v>PARA MEJORAR</v>
      </c>
      <c r="AF807" s="263" t="str">
        <f>IF(COUNTIF(AE807:AE814,"PARA MEJORAR")&gt;=1,"PARA MEJORAR","BIEN")</f>
        <v>PARA MEJORAR</v>
      </c>
      <c r="AG807" s="263" t="str">
        <f>IF(COUNTIF(AF807:AF814,"PARA MEJORAR")&gt;=1,"PARA MEJORAR","BIEN")</f>
        <v>PARA MEJORAR</v>
      </c>
      <c r="AH807" s="264"/>
      <c r="AI807" s="779"/>
      <c r="AJ807" s="5"/>
      <c r="AK807" s="6"/>
      <c r="AL807" s="6"/>
      <c r="AM807" s="6"/>
      <c r="AN807" s="6"/>
      <c r="AO807" s="7"/>
      <c r="AP807" s="55"/>
    </row>
    <row r="808" spans="1:42" ht="40" customHeight="1" thickBot="1" x14ac:dyDescent="0.25">
      <c r="A808" s="728"/>
      <c r="B808" s="791"/>
      <c r="C808" s="403"/>
      <c r="D808" s="405"/>
      <c r="E808" s="411"/>
      <c r="F808" s="735"/>
      <c r="G808" s="413"/>
      <c r="H808" s="432"/>
      <c r="I808" s="419"/>
      <c r="J808" s="419"/>
      <c r="K808" s="422"/>
      <c r="L808" s="523"/>
      <c r="M808" s="429"/>
      <c r="N808" s="51" t="s">
        <v>49</v>
      </c>
      <c r="O808" s="75">
        <v>0</v>
      </c>
      <c r="P808" s="76">
        <v>0</v>
      </c>
      <c r="Q808" s="76">
        <v>0</v>
      </c>
      <c r="R808" s="158">
        <v>0</v>
      </c>
      <c r="S808" s="189">
        <f t="shared" ref="S808" si="3283">SUM(O808:O808)*M807</f>
        <v>0</v>
      </c>
      <c r="T808" s="190">
        <f t="shared" ref="T808" si="3284">SUM(P808:P808)*M807</f>
        <v>0</v>
      </c>
      <c r="U808" s="190">
        <f t="shared" ref="U808" si="3285">SUM(Q808:Q808)*M807</f>
        <v>0</v>
      </c>
      <c r="V808" s="200">
        <f t="shared" ref="V808" si="3286">SUM(R808:R808)*M807</f>
        <v>0</v>
      </c>
      <c r="W808" s="204">
        <f t="shared" si="3113"/>
        <v>0</v>
      </c>
      <c r="X808" s="245"/>
      <c r="Y808" s="248"/>
      <c r="Z808" s="248"/>
      <c r="AA808" s="248"/>
      <c r="AB808" s="251"/>
      <c r="AC808" s="784"/>
      <c r="AD808" s="389"/>
      <c r="AE808" s="256"/>
      <c r="AF808" s="264"/>
      <c r="AG808" s="264"/>
      <c r="AH808" s="264"/>
      <c r="AI808" s="779"/>
      <c r="AJ808" s="10"/>
      <c r="AK808" s="59"/>
      <c r="AL808" s="59"/>
      <c r="AM808" s="59"/>
      <c r="AN808" s="59"/>
      <c r="AO808" s="11"/>
      <c r="AP808" s="55"/>
    </row>
    <row r="809" spans="1:42" ht="40" customHeight="1" x14ac:dyDescent="0.2">
      <c r="A809" s="728"/>
      <c r="B809" s="791"/>
      <c r="C809" s="403"/>
      <c r="D809" s="405"/>
      <c r="E809" s="411"/>
      <c r="F809" s="735"/>
      <c r="G809" s="413"/>
      <c r="H809" s="432"/>
      <c r="I809" s="419"/>
      <c r="J809" s="419"/>
      <c r="K809" s="422"/>
      <c r="L809" s="523" t="s">
        <v>900</v>
      </c>
      <c r="M809" s="429">
        <v>0.3</v>
      </c>
      <c r="N809" s="53" t="s">
        <v>43</v>
      </c>
      <c r="O809" s="116">
        <v>0.1</v>
      </c>
      <c r="P809" s="111">
        <v>0.3</v>
      </c>
      <c r="Q809" s="111">
        <v>0.6</v>
      </c>
      <c r="R809" s="162">
        <v>1</v>
      </c>
      <c r="S809" s="192">
        <f t="shared" ref="S809" si="3287">SUM(O809:O809)*M809</f>
        <v>0.03</v>
      </c>
      <c r="T809" s="193">
        <f t="shared" ref="T809" si="3288">SUM(P809:P809)*M809</f>
        <v>0.09</v>
      </c>
      <c r="U809" s="193">
        <f t="shared" ref="U809" si="3289">SUM(Q809:Q809)*M809</f>
        <v>0.18</v>
      </c>
      <c r="V809" s="201">
        <f t="shared" ref="V809" si="3290">SUM(R809:R809)*M809</f>
        <v>0.3</v>
      </c>
      <c r="W809" s="205">
        <f t="shared" si="3113"/>
        <v>0.3</v>
      </c>
      <c r="X809" s="245"/>
      <c r="Y809" s="248"/>
      <c r="Z809" s="248"/>
      <c r="AA809" s="248"/>
      <c r="AB809" s="251"/>
      <c r="AC809" s="784"/>
      <c r="AD809" s="389"/>
      <c r="AE809" s="255" t="str">
        <f t="shared" si="3040"/>
        <v>PARA MEJORAR</v>
      </c>
      <c r="AF809" s="264"/>
      <c r="AG809" s="264"/>
      <c r="AH809" s="264"/>
      <c r="AI809" s="779"/>
      <c r="AJ809" s="10"/>
      <c r="AK809" s="59"/>
      <c r="AL809" s="59"/>
      <c r="AM809" s="59"/>
      <c r="AN809" s="59"/>
      <c r="AO809" s="11"/>
      <c r="AP809" s="55"/>
    </row>
    <row r="810" spans="1:42" ht="40" customHeight="1" thickBot="1" x14ac:dyDescent="0.25">
      <c r="A810" s="728"/>
      <c r="B810" s="791"/>
      <c r="C810" s="403"/>
      <c r="D810" s="405"/>
      <c r="E810" s="411"/>
      <c r="F810" s="735"/>
      <c r="G810" s="413"/>
      <c r="H810" s="432"/>
      <c r="I810" s="419"/>
      <c r="J810" s="419"/>
      <c r="K810" s="422"/>
      <c r="L810" s="523"/>
      <c r="M810" s="429"/>
      <c r="N810" s="51" t="s">
        <v>49</v>
      </c>
      <c r="O810" s="75">
        <v>0</v>
      </c>
      <c r="P810" s="76">
        <v>0</v>
      </c>
      <c r="Q810" s="76">
        <v>0</v>
      </c>
      <c r="R810" s="158">
        <v>0</v>
      </c>
      <c r="S810" s="189">
        <f t="shared" ref="S810" si="3291">SUM(O810:O810)*M809</f>
        <v>0</v>
      </c>
      <c r="T810" s="190">
        <f t="shared" ref="T810" si="3292">SUM(P810:P810)*M809</f>
        <v>0</v>
      </c>
      <c r="U810" s="190">
        <f t="shared" ref="U810" si="3293">SUM(Q810:Q810)*M809</f>
        <v>0</v>
      </c>
      <c r="V810" s="200">
        <f t="shared" ref="V810" si="3294">SUM(R810:R810)*M809</f>
        <v>0</v>
      </c>
      <c r="W810" s="204">
        <f t="shared" si="3113"/>
        <v>0</v>
      </c>
      <c r="X810" s="245"/>
      <c r="Y810" s="248"/>
      <c r="Z810" s="248"/>
      <c r="AA810" s="248"/>
      <c r="AB810" s="251"/>
      <c r="AC810" s="784"/>
      <c r="AD810" s="389"/>
      <c r="AE810" s="256"/>
      <c r="AF810" s="264"/>
      <c r="AG810" s="264"/>
      <c r="AH810" s="264"/>
      <c r="AI810" s="779"/>
      <c r="AJ810" s="10"/>
      <c r="AK810" s="59"/>
      <c r="AL810" s="59"/>
      <c r="AM810" s="59"/>
      <c r="AN810" s="59"/>
      <c r="AO810" s="11"/>
      <c r="AP810" s="55"/>
    </row>
    <row r="811" spans="1:42" ht="40" customHeight="1" x14ac:dyDescent="0.2">
      <c r="A811" s="728"/>
      <c r="B811" s="791"/>
      <c r="C811" s="403"/>
      <c r="D811" s="405"/>
      <c r="E811" s="411"/>
      <c r="F811" s="735"/>
      <c r="G811" s="413"/>
      <c r="H811" s="432"/>
      <c r="I811" s="419"/>
      <c r="J811" s="419"/>
      <c r="K811" s="422"/>
      <c r="L811" s="523" t="s">
        <v>901</v>
      </c>
      <c r="M811" s="429">
        <v>0.1</v>
      </c>
      <c r="N811" s="53" t="s">
        <v>43</v>
      </c>
      <c r="O811" s="116">
        <v>0.1</v>
      </c>
      <c r="P811" s="111">
        <v>0.3</v>
      </c>
      <c r="Q811" s="111">
        <v>0.6</v>
      </c>
      <c r="R811" s="162">
        <v>1</v>
      </c>
      <c r="S811" s="192">
        <f t="shared" ref="S811" si="3295">SUM(O811:O811)*M811</f>
        <v>1.0000000000000002E-2</v>
      </c>
      <c r="T811" s="193">
        <f t="shared" ref="T811" si="3296">SUM(P811:P811)*M811</f>
        <v>0.03</v>
      </c>
      <c r="U811" s="193">
        <f t="shared" ref="U811" si="3297">SUM(Q811:Q811)*M811</f>
        <v>0.06</v>
      </c>
      <c r="V811" s="201">
        <f t="shared" ref="V811" si="3298">SUM(R811:R811)*M811</f>
        <v>0.1</v>
      </c>
      <c r="W811" s="205">
        <f t="shared" si="3113"/>
        <v>0.1</v>
      </c>
      <c r="X811" s="245"/>
      <c r="Y811" s="248"/>
      <c r="Z811" s="248"/>
      <c r="AA811" s="248"/>
      <c r="AB811" s="251"/>
      <c r="AC811" s="784"/>
      <c r="AD811" s="389"/>
      <c r="AE811" s="255" t="str">
        <f t="shared" ref="AE811:AE873" si="3299">+IF(O812&gt;O811,"SUPERADA",IF(O812=O811,"EQUILIBRADA",IF(O812&lt;O811,"PARA MEJORAR")))</f>
        <v>PARA MEJORAR</v>
      </c>
      <c r="AF811" s="264"/>
      <c r="AG811" s="264"/>
      <c r="AH811" s="264"/>
      <c r="AI811" s="779"/>
      <c r="AJ811" s="10"/>
      <c r="AK811" s="59"/>
      <c r="AL811" s="59"/>
      <c r="AM811" s="59"/>
      <c r="AN811" s="59"/>
      <c r="AO811" s="11"/>
      <c r="AP811" s="55"/>
    </row>
    <row r="812" spans="1:42" ht="40" customHeight="1" thickBot="1" x14ac:dyDescent="0.25">
      <c r="A812" s="728"/>
      <c r="B812" s="791"/>
      <c r="C812" s="403"/>
      <c r="D812" s="405"/>
      <c r="E812" s="411"/>
      <c r="F812" s="735"/>
      <c r="G812" s="413"/>
      <c r="H812" s="432"/>
      <c r="I812" s="419"/>
      <c r="J812" s="419"/>
      <c r="K812" s="422"/>
      <c r="L812" s="523"/>
      <c r="M812" s="429"/>
      <c r="N812" s="51" t="s">
        <v>49</v>
      </c>
      <c r="O812" s="75">
        <v>0</v>
      </c>
      <c r="P812" s="76">
        <v>0</v>
      </c>
      <c r="Q812" s="76">
        <v>0</v>
      </c>
      <c r="R812" s="158">
        <v>0</v>
      </c>
      <c r="S812" s="189">
        <f t="shared" ref="S812" si="3300">SUM(O812:O812)*M811</f>
        <v>0</v>
      </c>
      <c r="T812" s="190">
        <f t="shared" ref="T812" si="3301">SUM(P812:P812)*M811</f>
        <v>0</v>
      </c>
      <c r="U812" s="190">
        <f t="shared" ref="U812" si="3302">SUM(Q812:Q812)*M811</f>
        <v>0</v>
      </c>
      <c r="V812" s="200">
        <f t="shared" ref="V812" si="3303">SUM(R812:R812)*M811</f>
        <v>0</v>
      </c>
      <c r="W812" s="204">
        <f t="shared" si="3113"/>
        <v>0</v>
      </c>
      <c r="X812" s="245"/>
      <c r="Y812" s="248"/>
      <c r="Z812" s="248"/>
      <c r="AA812" s="248"/>
      <c r="AB812" s="251"/>
      <c r="AC812" s="784"/>
      <c r="AD812" s="389"/>
      <c r="AE812" s="256"/>
      <c r="AF812" s="264"/>
      <c r="AG812" s="264"/>
      <c r="AH812" s="264"/>
      <c r="AI812" s="779"/>
      <c r="AJ812" s="10"/>
      <c r="AK812" s="59"/>
      <c r="AL812" s="59"/>
      <c r="AM812" s="59"/>
      <c r="AN812" s="59"/>
      <c r="AO812" s="11"/>
      <c r="AP812" s="55"/>
    </row>
    <row r="813" spans="1:42" ht="40" customHeight="1" x14ac:dyDescent="0.2">
      <c r="A813" s="728"/>
      <c r="B813" s="791"/>
      <c r="C813" s="403"/>
      <c r="D813" s="405"/>
      <c r="E813" s="411"/>
      <c r="F813" s="735"/>
      <c r="G813" s="413"/>
      <c r="H813" s="432"/>
      <c r="I813" s="419"/>
      <c r="J813" s="419"/>
      <c r="K813" s="422"/>
      <c r="L813" s="523" t="s">
        <v>902</v>
      </c>
      <c r="M813" s="429">
        <v>0.3</v>
      </c>
      <c r="N813" s="53" t="s">
        <v>43</v>
      </c>
      <c r="O813" s="116">
        <v>0.1</v>
      </c>
      <c r="P813" s="111">
        <v>0.3</v>
      </c>
      <c r="Q813" s="111">
        <v>0.6</v>
      </c>
      <c r="R813" s="162">
        <v>1</v>
      </c>
      <c r="S813" s="192">
        <f t="shared" ref="S813" si="3304">SUM(O813:O813)*M813</f>
        <v>0.03</v>
      </c>
      <c r="T813" s="193">
        <f t="shared" ref="T813" si="3305">SUM(P813:P813)*M813</f>
        <v>0.09</v>
      </c>
      <c r="U813" s="193">
        <f t="shared" ref="U813" si="3306">SUM(Q813:Q813)*M813</f>
        <v>0.18</v>
      </c>
      <c r="V813" s="201">
        <f t="shared" ref="V813" si="3307">SUM(R813:R813)*M813</f>
        <v>0.3</v>
      </c>
      <c r="W813" s="205">
        <f t="shared" si="3113"/>
        <v>0.3</v>
      </c>
      <c r="X813" s="245"/>
      <c r="Y813" s="248"/>
      <c r="Z813" s="248"/>
      <c r="AA813" s="248"/>
      <c r="AB813" s="251"/>
      <c r="AC813" s="784"/>
      <c r="AD813" s="389"/>
      <c r="AE813" s="255" t="str">
        <f t="shared" si="3299"/>
        <v>PARA MEJORAR</v>
      </c>
      <c r="AF813" s="264"/>
      <c r="AG813" s="264"/>
      <c r="AH813" s="264"/>
      <c r="AI813" s="779"/>
      <c r="AJ813" s="10"/>
      <c r="AK813" s="59"/>
      <c r="AL813" s="59"/>
      <c r="AM813" s="59"/>
      <c r="AN813" s="59"/>
      <c r="AO813" s="11"/>
      <c r="AP813" s="55"/>
    </row>
    <row r="814" spans="1:42" ht="40" customHeight="1" thickBot="1" x14ac:dyDescent="0.25">
      <c r="A814" s="728"/>
      <c r="B814" s="791"/>
      <c r="C814" s="403"/>
      <c r="D814" s="405"/>
      <c r="E814" s="411"/>
      <c r="F814" s="735"/>
      <c r="G814" s="414"/>
      <c r="H814" s="433"/>
      <c r="I814" s="420"/>
      <c r="J814" s="420"/>
      <c r="K814" s="423"/>
      <c r="L814" s="777"/>
      <c r="M814" s="439"/>
      <c r="N814" s="51" t="s">
        <v>49</v>
      </c>
      <c r="O814" s="77">
        <v>0</v>
      </c>
      <c r="P814" s="78">
        <v>0</v>
      </c>
      <c r="Q814" s="78">
        <v>0</v>
      </c>
      <c r="R814" s="159">
        <v>0</v>
      </c>
      <c r="S814" s="195">
        <f t="shared" ref="S814" si="3308">SUM(O814:O814)*M813</f>
        <v>0</v>
      </c>
      <c r="T814" s="196">
        <f t="shared" ref="T814" si="3309">SUM(P814:P814)*M813</f>
        <v>0</v>
      </c>
      <c r="U814" s="196">
        <f t="shared" ref="U814" si="3310">SUM(Q814:Q814)*M813</f>
        <v>0</v>
      </c>
      <c r="V814" s="202">
        <f t="shared" ref="V814" si="3311">SUM(R814:R814)*M813</f>
        <v>0</v>
      </c>
      <c r="W814" s="206">
        <f t="shared" si="3113"/>
        <v>0</v>
      </c>
      <c r="X814" s="246"/>
      <c r="Y814" s="249"/>
      <c r="Z814" s="249"/>
      <c r="AA814" s="249"/>
      <c r="AB814" s="252"/>
      <c r="AC814" s="784"/>
      <c r="AD814" s="389"/>
      <c r="AE814" s="256"/>
      <c r="AF814" s="265"/>
      <c r="AG814" s="265"/>
      <c r="AH814" s="264"/>
      <c r="AI814" s="779"/>
      <c r="AJ814" s="10"/>
      <c r="AK814" s="59"/>
      <c r="AL814" s="59"/>
      <c r="AM814" s="59"/>
      <c r="AN814" s="59"/>
      <c r="AO814" s="11"/>
      <c r="AP814" s="55"/>
    </row>
    <row r="815" spans="1:42" ht="40" customHeight="1" x14ac:dyDescent="0.2">
      <c r="A815" s="766" t="s">
        <v>903</v>
      </c>
      <c r="B815" s="791"/>
      <c r="C815" s="402">
        <v>55</v>
      </c>
      <c r="D815" s="404" t="s">
        <v>904</v>
      </c>
      <c r="E815" s="410">
        <v>62</v>
      </c>
      <c r="F815" s="734" t="s">
        <v>905</v>
      </c>
      <c r="G815" s="412" t="s">
        <v>906</v>
      </c>
      <c r="H815" s="431">
        <v>113</v>
      </c>
      <c r="I815" s="418" t="s">
        <v>907</v>
      </c>
      <c r="J815" s="418" t="s">
        <v>908</v>
      </c>
      <c r="K815" s="421">
        <v>0</v>
      </c>
      <c r="L815" s="456" t="s">
        <v>909</v>
      </c>
      <c r="M815" s="426">
        <v>0.3</v>
      </c>
      <c r="N815" s="53" t="s">
        <v>43</v>
      </c>
      <c r="O815" s="101">
        <v>1</v>
      </c>
      <c r="P815" s="102">
        <v>1</v>
      </c>
      <c r="Q815" s="102">
        <v>1</v>
      </c>
      <c r="R815" s="160">
        <v>1</v>
      </c>
      <c r="S815" s="186">
        <f t="shared" ref="S815" si="3312">SUM(O815:O815)*M815</f>
        <v>0.3</v>
      </c>
      <c r="T815" s="187">
        <f t="shared" ref="T815" si="3313">SUM(P815:P815)*M815</f>
        <v>0.3</v>
      </c>
      <c r="U815" s="187">
        <f t="shared" ref="U815" si="3314">SUM(Q815:Q815)*M815</f>
        <v>0.3</v>
      </c>
      <c r="V815" s="199">
        <f t="shared" ref="V815" si="3315">SUM(R815:R815)*M815</f>
        <v>0.3</v>
      </c>
      <c r="W815" s="203">
        <f t="shared" si="3113"/>
        <v>0.3</v>
      </c>
      <c r="X815" s="244">
        <f>+S812+S814+S816</f>
        <v>0</v>
      </c>
      <c r="Y815" s="247">
        <f>+T812+T814+T816</f>
        <v>0</v>
      </c>
      <c r="Z815" s="247">
        <f>+U812+U814+U816</f>
        <v>0</v>
      </c>
      <c r="AA815" s="247">
        <f>+V812+V814+V816</f>
        <v>0</v>
      </c>
      <c r="AB815" s="250">
        <f>+W812+W814+W816</f>
        <v>0</v>
      </c>
      <c r="AC815" s="784"/>
      <c r="AD815" s="388" t="s">
        <v>910</v>
      </c>
      <c r="AE815" s="255" t="str">
        <f t="shared" si="3299"/>
        <v>PARA MEJORAR</v>
      </c>
      <c r="AF815" s="263" t="str">
        <f>IF(COUNTIF(AE815:AE820,"PARA MEJORAR")&gt;=1,"PARA MEJORAR","BIEN")</f>
        <v>PARA MEJORAR</v>
      </c>
      <c r="AG815" s="263" t="str">
        <f>IF(COUNTIF(AF815:AF856,"PARA MEJORAR")&gt;=1,"PARA MEJORAR","BIEN")</f>
        <v>PARA MEJORAR</v>
      </c>
      <c r="AH815" s="264"/>
      <c r="AI815" s="779"/>
      <c r="AJ815" s="5"/>
      <c r="AK815" s="6"/>
      <c r="AL815" s="6"/>
      <c r="AM815" s="6"/>
      <c r="AN815" s="6"/>
      <c r="AO815" s="7"/>
      <c r="AP815" s="55"/>
    </row>
    <row r="816" spans="1:42" ht="40" customHeight="1" thickBot="1" x14ac:dyDescent="0.25">
      <c r="A816" s="767"/>
      <c r="B816" s="791"/>
      <c r="C816" s="403"/>
      <c r="D816" s="405"/>
      <c r="E816" s="411"/>
      <c r="F816" s="735"/>
      <c r="G816" s="413"/>
      <c r="H816" s="432"/>
      <c r="I816" s="419"/>
      <c r="J816" s="419"/>
      <c r="K816" s="422"/>
      <c r="L816" s="457"/>
      <c r="M816" s="427"/>
      <c r="N816" s="51" t="s">
        <v>49</v>
      </c>
      <c r="O816" s="75">
        <v>0</v>
      </c>
      <c r="P816" s="76">
        <v>0</v>
      </c>
      <c r="Q816" s="76">
        <v>0</v>
      </c>
      <c r="R816" s="158">
        <v>0</v>
      </c>
      <c r="S816" s="189">
        <f t="shared" ref="S816" si="3316">SUM(O816:O816)*M815</f>
        <v>0</v>
      </c>
      <c r="T816" s="190">
        <f t="shared" ref="T816" si="3317">SUM(P816:P816)*M815</f>
        <v>0</v>
      </c>
      <c r="U816" s="190">
        <f t="shared" ref="U816" si="3318">SUM(Q816:Q816)*M815</f>
        <v>0</v>
      </c>
      <c r="V816" s="200">
        <f t="shared" ref="V816" si="3319">SUM(R816:R816)*M815</f>
        <v>0</v>
      </c>
      <c r="W816" s="204">
        <f t="shared" si="3113"/>
        <v>0</v>
      </c>
      <c r="X816" s="245"/>
      <c r="Y816" s="248"/>
      <c r="Z816" s="248"/>
      <c r="AA816" s="248"/>
      <c r="AB816" s="251"/>
      <c r="AC816" s="784"/>
      <c r="AD816" s="389"/>
      <c r="AE816" s="256"/>
      <c r="AF816" s="264"/>
      <c r="AG816" s="264"/>
      <c r="AH816" s="264"/>
      <c r="AI816" s="779"/>
      <c r="AJ816" s="10"/>
      <c r="AK816" s="59"/>
      <c r="AL816" s="59"/>
      <c r="AM816" s="59"/>
      <c r="AN816" s="59"/>
      <c r="AO816" s="11"/>
      <c r="AP816" s="55"/>
    </row>
    <row r="817" spans="1:42" ht="40" customHeight="1" x14ac:dyDescent="0.2">
      <c r="A817" s="767"/>
      <c r="B817" s="791"/>
      <c r="C817" s="403"/>
      <c r="D817" s="405"/>
      <c r="E817" s="411"/>
      <c r="F817" s="735"/>
      <c r="G817" s="413"/>
      <c r="H817" s="432"/>
      <c r="I817" s="419"/>
      <c r="J817" s="419"/>
      <c r="K817" s="422"/>
      <c r="L817" s="772" t="s">
        <v>911</v>
      </c>
      <c r="M817" s="427">
        <v>0.2</v>
      </c>
      <c r="N817" s="53" t="s">
        <v>43</v>
      </c>
      <c r="O817" s="116">
        <v>0.5</v>
      </c>
      <c r="P817" s="111">
        <v>1</v>
      </c>
      <c r="Q817" s="111">
        <v>1</v>
      </c>
      <c r="R817" s="162">
        <v>1</v>
      </c>
      <c r="S817" s="192">
        <f t="shared" ref="S817" si="3320">SUM(O817:O817)*M817</f>
        <v>0.1</v>
      </c>
      <c r="T817" s="193">
        <f t="shared" ref="T817" si="3321">SUM(P817:P817)*M817</f>
        <v>0.2</v>
      </c>
      <c r="U817" s="193">
        <f t="shared" ref="U817" si="3322">SUM(Q817:Q817)*M817</f>
        <v>0.2</v>
      </c>
      <c r="V817" s="201">
        <f t="shared" ref="V817" si="3323">SUM(R817:R817)*M817</f>
        <v>0.2</v>
      </c>
      <c r="W817" s="205">
        <f t="shared" si="3113"/>
        <v>0.2</v>
      </c>
      <c r="X817" s="245"/>
      <c r="Y817" s="248"/>
      <c r="Z817" s="248"/>
      <c r="AA817" s="248"/>
      <c r="AB817" s="251"/>
      <c r="AC817" s="784"/>
      <c r="AD817" s="389"/>
      <c r="AE817" s="255" t="str">
        <f t="shared" si="3299"/>
        <v>PARA MEJORAR</v>
      </c>
      <c r="AF817" s="264"/>
      <c r="AG817" s="264"/>
      <c r="AH817" s="264"/>
      <c r="AI817" s="779"/>
      <c r="AJ817" s="10"/>
      <c r="AK817" s="59"/>
      <c r="AL817" s="59"/>
      <c r="AM817" s="59"/>
      <c r="AN817" s="59"/>
      <c r="AO817" s="11"/>
      <c r="AP817" s="55"/>
    </row>
    <row r="818" spans="1:42" ht="40" customHeight="1" thickBot="1" x14ac:dyDescent="0.25">
      <c r="A818" s="767"/>
      <c r="B818" s="791"/>
      <c r="C818" s="403"/>
      <c r="D818" s="405"/>
      <c r="E818" s="411"/>
      <c r="F818" s="735"/>
      <c r="G818" s="413"/>
      <c r="H818" s="432"/>
      <c r="I818" s="419"/>
      <c r="J818" s="419"/>
      <c r="K818" s="422"/>
      <c r="L818" s="457"/>
      <c r="M818" s="427"/>
      <c r="N818" s="51" t="s">
        <v>49</v>
      </c>
      <c r="O818" s="75">
        <v>0</v>
      </c>
      <c r="P818" s="76">
        <v>0</v>
      </c>
      <c r="Q818" s="76">
        <v>0</v>
      </c>
      <c r="R818" s="158">
        <v>0</v>
      </c>
      <c r="S818" s="189">
        <f t="shared" ref="S818" si="3324">SUM(O818:O818)*M817</f>
        <v>0</v>
      </c>
      <c r="T818" s="190">
        <f t="shared" ref="T818" si="3325">SUM(P818:P818)*M817</f>
        <v>0</v>
      </c>
      <c r="U818" s="190">
        <f t="shared" ref="U818" si="3326">SUM(Q818:Q818)*M817</f>
        <v>0</v>
      </c>
      <c r="V818" s="200">
        <f t="shared" ref="V818" si="3327">SUM(R818:R818)*M817</f>
        <v>0</v>
      </c>
      <c r="W818" s="204">
        <f t="shared" si="3113"/>
        <v>0</v>
      </c>
      <c r="X818" s="245"/>
      <c r="Y818" s="248"/>
      <c r="Z818" s="248"/>
      <c r="AA818" s="248"/>
      <c r="AB818" s="251"/>
      <c r="AC818" s="784"/>
      <c r="AD818" s="389"/>
      <c r="AE818" s="256"/>
      <c r="AF818" s="264"/>
      <c r="AG818" s="264"/>
      <c r="AH818" s="264"/>
      <c r="AI818" s="779"/>
      <c r="AJ818" s="10"/>
      <c r="AK818" s="59"/>
      <c r="AL818" s="59"/>
      <c r="AM818" s="59"/>
      <c r="AN818" s="59"/>
      <c r="AO818" s="11"/>
      <c r="AP818" s="55"/>
    </row>
    <row r="819" spans="1:42" ht="40" customHeight="1" x14ac:dyDescent="0.2">
      <c r="A819" s="767"/>
      <c r="B819" s="791"/>
      <c r="C819" s="403"/>
      <c r="D819" s="405"/>
      <c r="E819" s="411"/>
      <c r="F819" s="735"/>
      <c r="G819" s="413"/>
      <c r="H819" s="432"/>
      <c r="I819" s="419"/>
      <c r="J819" s="419"/>
      <c r="K819" s="422"/>
      <c r="L819" s="772" t="s">
        <v>912</v>
      </c>
      <c r="M819" s="427">
        <v>0.5</v>
      </c>
      <c r="N819" s="53" t="s">
        <v>43</v>
      </c>
      <c r="O819" s="116">
        <v>0</v>
      </c>
      <c r="P819" s="111">
        <v>0.5</v>
      </c>
      <c r="Q819" s="111">
        <v>0.75</v>
      </c>
      <c r="R819" s="162">
        <v>1</v>
      </c>
      <c r="S819" s="192">
        <f t="shared" ref="S819" si="3328">SUM(O819:O819)*M819</f>
        <v>0</v>
      </c>
      <c r="T819" s="193">
        <f t="shared" ref="T819" si="3329">SUM(P819:P819)*M819</f>
        <v>0.25</v>
      </c>
      <c r="U819" s="193">
        <f t="shared" ref="U819" si="3330">SUM(Q819:Q819)*M819</f>
        <v>0.375</v>
      </c>
      <c r="V819" s="201">
        <f t="shared" ref="V819" si="3331">SUM(R819:R819)*M819</f>
        <v>0.5</v>
      </c>
      <c r="W819" s="205">
        <f t="shared" si="3113"/>
        <v>0.5</v>
      </c>
      <c r="X819" s="245"/>
      <c r="Y819" s="248"/>
      <c r="Z819" s="248"/>
      <c r="AA819" s="248"/>
      <c r="AB819" s="251"/>
      <c r="AC819" s="784"/>
      <c r="AD819" s="389"/>
      <c r="AE819" s="255" t="str">
        <f t="shared" si="3299"/>
        <v>EQUILIBRADA</v>
      </c>
      <c r="AF819" s="264"/>
      <c r="AG819" s="264"/>
      <c r="AH819" s="264"/>
      <c r="AI819" s="779"/>
      <c r="AJ819" s="10"/>
      <c r="AK819" s="59"/>
      <c r="AL819" s="59"/>
      <c r="AM819" s="59"/>
      <c r="AN819" s="59"/>
      <c r="AO819" s="11"/>
      <c r="AP819" s="55"/>
    </row>
    <row r="820" spans="1:42" ht="40" customHeight="1" thickBot="1" x14ac:dyDescent="0.25">
      <c r="A820" s="767"/>
      <c r="B820" s="791"/>
      <c r="C820" s="403"/>
      <c r="D820" s="405"/>
      <c r="E820" s="411"/>
      <c r="F820" s="735"/>
      <c r="G820" s="414"/>
      <c r="H820" s="433"/>
      <c r="I820" s="420"/>
      <c r="J820" s="420"/>
      <c r="K820" s="423"/>
      <c r="L820" s="775"/>
      <c r="M820" s="449"/>
      <c r="N820" s="51" t="s">
        <v>49</v>
      </c>
      <c r="O820" s="77">
        <v>0</v>
      </c>
      <c r="P820" s="78">
        <v>0</v>
      </c>
      <c r="Q820" s="78">
        <v>0</v>
      </c>
      <c r="R820" s="159">
        <v>0</v>
      </c>
      <c r="S820" s="195">
        <f t="shared" ref="S820" si="3332">SUM(O820:O820)*M819</f>
        <v>0</v>
      </c>
      <c r="T820" s="196">
        <f t="shared" ref="T820" si="3333">SUM(P820:P820)*M819</f>
        <v>0</v>
      </c>
      <c r="U820" s="196">
        <f t="shared" ref="U820" si="3334">SUM(Q820:Q820)*M819</f>
        <v>0</v>
      </c>
      <c r="V820" s="202">
        <f t="shared" ref="V820" si="3335">SUM(R820:R820)*M819</f>
        <v>0</v>
      </c>
      <c r="W820" s="206">
        <f t="shared" si="3113"/>
        <v>0</v>
      </c>
      <c r="X820" s="246"/>
      <c r="Y820" s="249"/>
      <c r="Z820" s="249"/>
      <c r="AA820" s="249"/>
      <c r="AB820" s="252"/>
      <c r="AC820" s="784"/>
      <c r="AD820" s="390"/>
      <c r="AE820" s="256"/>
      <c r="AF820" s="265"/>
      <c r="AG820" s="264"/>
      <c r="AH820" s="264"/>
      <c r="AI820" s="779"/>
      <c r="AJ820" s="10"/>
      <c r="AK820" s="59"/>
      <c r="AL820" s="59"/>
      <c r="AM820" s="59"/>
      <c r="AN820" s="59"/>
      <c r="AO820" s="11"/>
      <c r="AP820" s="55"/>
    </row>
    <row r="821" spans="1:42" ht="40" customHeight="1" x14ac:dyDescent="0.2">
      <c r="A821" s="767"/>
      <c r="B821" s="791"/>
      <c r="C821" s="403"/>
      <c r="D821" s="405"/>
      <c r="E821" s="411"/>
      <c r="F821" s="735"/>
      <c r="G821" s="412" t="s">
        <v>913</v>
      </c>
      <c r="H821" s="431">
        <v>114</v>
      </c>
      <c r="I821" s="418" t="s">
        <v>914</v>
      </c>
      <c r="J821" s="418" t="s">
        <v>915</v>
      </c>
      <c r="K821" s="421">
        <v>0</v>
      </c>
      <c r="L821" s="458" t="s">
        <v>916</v>
      </c>
      <c r="M821" s="426">
        <v>0.4</v>
      </c>
      <c r="N821" s="53" t="s">
        <v>43</v>
      </c>
      <c r="O821" s="101">
        <v>0.25</v>
      </c>
      <c r="P821" s="102">
        <v>0.5</v>
      </c>
      <c r="Q821" s="102">
        <v>0.75</v>
      </c>
      <c r="R821" s="160">
        <v>1</v>
      </c>
      <c r="S821" s="186">
        <f t="shared" ref="S821" si="3336">SUM(O821:O821)*M821</f>
        <v>0.1</v>
      </c>
      <c r="T821" s="187">
        <f t="shared" ref="T821" si="3337">SUM(P821:P821)*M821</f>
        <v>0.2</v>
      </c>
      <c r="U821" s="187">
        <f t="shared" ref="U821" si="3338">SUM(Q821:Q821)*M821</f>
        <v>0.30000000000000004</v>
      </c>
      <c r="V821" s="199">
        <f t="shared" ref="V821" si="3339">SUM(R821:R821)*M821</f>
        <v>0.4</v>
      </c>
      <c r="W821" s="203">
        <f t="shared" si="3113"/>
        <v>0.4</v>
      </c>
      <c r="X821" s="244">
        <f>+S818+S820+S822+S824</f>
        <v>0</v>
      </c>
      <c r="Y821" s="247">
        <f>+T818+T820+T822+T824</f>
        <v>0</v>
      </c>
      <c r="Z821" s="247">
        <f>+U818+U820+U822+U824</f>
        <v>0</v>
      </c>
      <c r="AA821" s="247">
        <f>+V818+V820+V822+V824</f>
        <v>0</v>
      </c>
      <c r="AB821" s="250">
        <f>+W818+W820+W822+W824</f>
        <v>0</v>
      </c>
      <c r="AC821" s="784"/>
      <c r="AD821" s="388" t="s">
        <v>644</v>
      </c>
      <c r="AE821" s="255" t="str">
        <f t="shared" si="3299"/>
        <v>PARA MEJORAR</v>
      </c>
      <c r="AF821" s="263" t="str">
        <f>IF(COUNTIF(AE821:AE828,"PARA MEJORAR")&gt;=1,"PARA MEJORAR","BIEN")</f>
        <v>PARA MEJORAR</v>
      </c>
      <c r="AG821" s="264"/>
      <c r="AH821" s="264"/>
      <c r="AI821" s="779"/>
      <c r="AJ821" s="5"/>
      <c r="AK821" s="6"/>
      <c r="AL821" s="6"/>
      <c r="AM821" s="6"/>
      <c r="AN821" s="6"/>
      <c r="AO821" s="7"/>
      <c r="AP821" s="55"/>
    </row>
    <row r="822" spans="1:42" ht="40" customHeight="1" thickBot="1" x14ac:dyDescent="0.25">
      <c r="A822" s="767"/>
      <c r="B822" s="791"/>
      <c r="C822" s="403"/>
      <c r="D822" s="405"/>
      <c r="E822" s="411"/>
      <c r="F822" s="735"/>
      <c r="G822" s="413"/>
      <c r="H822" s="432"/>
      <c r="I822" s="419"/>
      <c r="J822" s="419"/>
      <c r="K822" s="422"/>
      <c r="L822" s="459"/>
      <c r="M822" s="427"/>
      <c r="N822" s="51" t="s">
        <v>49</v>
      </c>
      <c r="O822" s="75">
        <v>0</v>
      </c>
      <c r="P822" s="76">
        <v>0</v>
      </c>
      <c r="Q822" s="76">
        <v>0</v>
      </c>
      <c r="R822" s="158">
        <v>0</v>
      </c>
      <c r="S822" s="189">
        <f t="shared" ref="S822" si="3340">SUM(O822:O822)*M821</f>
        <v>0</v>
      </c>
      <c r="T822" s="190">
        <f t="shared" ref="T822" si="3341">SUM(P822:P822)*M821</f>
        <v>0</v>
      </c>
      <c r="U822" s="190">
        <f t="shared" ref="U822" si="3342">SUM(Q822:Q822)*M821</f>
        <v>0</v>
      </c>
      <c r="V822" s="200">
        <f t="shared" ref="V822" si="3343">SUM(R822:R822)*M821</f>
        <v>0</v>
      </c>
      <c r="W822" s="204">
        <f t="shared" si="3113"/>
        <v>0</v>
      </c>
      <c r="X822" s="245"/>
      <c r="Y822" s="248"/>
      <c r="Z822" s="248"/>
      <c r="AA822" s="248"/>
      <c r="AB822" s="251"/>
      <c r="AC822" s="784"/>
      <c r="AD822" s="389"/>
      <c r="AE822" s="256"/>
      <c r="AF822" s="264"/>
      <c r="AG822" s="264"/>
      <c r="AH822" s="264"/>
      <c r="AI822" s="779"/>
      <c r="AJ822" s="10"/>
      <c r="AK822" s="59"/>
      <c r="AL822" s="59"/>
      <c r="AM822" s="59"/>
      <c r="AN822" s="59"/>
      <c r="AO822" s="11"/>
      <c r="AP822" s="55"/>
    </row>
    <row r="823" spans="1:42" ht="40" customHeight="1" x14ac:dyDescent="0.2">
      <c r="A823" s="767"/>
      <c r="B823" s="791"/>
      <c r="C823" s="403"/>
      <c r="D823" s="405"/>
      <c r="E823" s="411"/>
      <c r="F823" s="735"/>
      <c r="G823" s="413"/>
      <c r="H823" s="432"/>
      <c r="I823" s="419"/>
      <c r="J823" s="419"/>
      <c r="K823" s="422"/>
      <c r="L823" s="459" t="s">
        <v>917</v>
      </c>
      <c r="M823" s="787">
        <v>0.2</v>
      </c>
      <c r="N823" s="53" t="s">
        <v>43</v>
      </c>
      <c r="O823" s="116">
        <v>0.25</v>
      </c>
      <c r="P823" s="111">
        <v>0.5</v>
      </c>
      <c r="Q823" s="111">
        <v>0.75</v>
      </c>
      <c r="R823" s="162">
        <v>1</v>
      </c>
      <c r="S823" s="192">
        <f t="shared" ref="S823" si="3344">SUM(O823:O823)*M823</f>
        <v>0.05</v>
      </c>
      <c r="T823" s="193">
        <f t="shared" ref="T823" si="3345">SUM(P823:P823)*M823</f>
        <v>0.1</v>
      </c>
      <c r="U823" s="193">
        <f t="shared" ref="U823" si="3346">SUM(Q823:Q823)*M823</f>
        <v>0.15000000000000002</v>
      </c>
      <c r="V823" s="201">
        <f t="shared" ref="V823" si="3347">SUM(R823:R823)*M823</f>
        <v>0.2</v>
      </c>
      <c r="W823" s="205">
        <f t="shared" si="3113"/>
        <v>0.2</v>
      </c>
      <c r="X823" s="245"/>
      <c r="Y823" s="248"/>
      <c r="Z823" s="248"/>
      <c r="AA823" s="248"/>
      <c r="AB823" s="251"/>
      <c r="AC823" s="784"/>
      <c r="AD823" s="389"/>
      <c r="AE823" s="255" t="str">
        <f t="shared" si="3299"/>
        <v>PARA MEJORAR</v>
      </c>
      <c r="AF823" s="264"/>
      <c r="AG823" s="264"/>
      <c r="AH823" s="264"/>
      <c r="AI823" s="779"/>
      <c r="AJ823" s="10"/>
      <c r="AK823" s="59"/>
      <c r="AL823" s="59"/>
      <c r="AM823" s="59"/>
      <c r="AN823" s="59"/>
      <c r="AO823" s="11"/>
      <c r="AP823" s="55"/>
    </row>
    <row r="824" spans="1:42" ht="40" customHeight="1" thickBot="1" x14ac:dyDescent="0.25">
      <c r="A824" s="767"/>
      <c r="B824" s="791"/>
      <c r="C824" s="403"/>
      <c r="D824" s="405"/>
      <c r="E824" s="411"/>
      <c r="F824" s="735"/>
      <c r="G824" s="413"/>
      <c r="H824" s="432"/>
      <c r="I824" s="419"/>
      <c r="J824" s="419"/>
      <c r="K824" s="422"/>
      <c r="L824" s="459"/>
      <c r="M824" s="788"/>
      <c r="N824" s="51" t="s">
        <v>49</v>
      </c>
      <c r="O824" s="75">
        <v>0</v>
      </c>
      <c r="P824" s="76">
        <v>0</v>
      </c>
      <c r="Q824" s="76">
        <v>0</v>
      </c>
      <c r="R824" s="158">
        <v>0</v>
      </c>
      <c r="S824" s="189">
        <f t="shared" ref="S824" si="3348">SUM(O824:O824)*M823</f>
        <v>0</v>
      </c>
      <c r="T824" s="190">
        <f t="shared" ref="T824" si="3349">SUM(P824:P824)*M823</f>
        <v>0</v>
      </c>
      <c r="U824" s="190">
        <f t="shared" ref="U824" si="3350">SUM(Q824:Q824)*M823</f>
        <v>0</v>
      </c>
      <c r="V824" s="200">
        <f t="shared" ref="V824" si="3351">SUM(R824:R824)*M823</f>
        <v>0</v>
      </c>
      <c r="W824" s="204">
        <f t="shared" si="3113"/>
        <v>0</v>
      </c>
      <c r="X824" s="245"/>
      <c r="Y824" s="248"/>
      <c r="Z824" s="248"/>
      <c r="AA824" s="248"/>
      <c r="AB824" s="251"/>
      <c r="AC824" s="784"/>
      <c r="AD824" s="389"/>
      <c r="AE824" s="256"/>
      <c r="AF824" s="264"/>
      <c r="AG824" s="264"/>
      <c r="AH824" s="264"/>
      <c r="AI824" s="779"/>
      <c r="AJ824" s="10"/>
      <c r="AK824" s="59"/>
      <c r="AL824" s="59"/>
      <c r="AM824" s="59"/>
      <c r="AN824" s="59"/>
      <c r="AO824" s="11"/>
      <c r="AP824" s="55"/>
    </row>
    <row r="825" spans="1:42" ht="40" customHeight="1" x14ac:dyDescent="0.2">
      <c r="A825" s="767"/>
      <c r="B825" s="791"/>
      <c r="C825" s="403"/>
      <c r="D825" s="405"/>
      <c r="E825" s="411"/>
      <c r="F825" s="735"/>
      <c r="G825" s="413"/>
      <c r="H825" s="432"/>
      <c r="I825" s="419"/>
      <c r="J825" s="419"/>
      <c r="K825" s="422"/>
      <c r="L825" s="459" t="s">
        <v>918</v>
      </c>
      <c r="M825" s="427">
        <v>0.2</v>
      </c>
      <c r="N825" s="53" t="s">
        <v>43</v>
      </c>
      <c r="O825" s="116">
        <v>0.25</v>
      </c>
      <c r="P825" s="111">
        <v>0.5</v>
      </c>
      <c r="Q825" s="111">
        <v>0.75</v>
      </c>
      <c r="R825" s="162">
        <v>1</v>
      </c>
      <c r="S825" s="192">
        <f t="shared" ref="S825" si="3352">SUM(O825:O825)*M825</f>
        <v>0.05</v>
      </c>
      <c r="T825" s="193">
        <f t="shared" ref="T825" si="3353">SUM(P825:P825)*M825</f>
        <v>0.1</v>
      </c>
      <c r="U825" s="193">
        <f t="shared" ref="U825" si="3354">SUM(Q825:Q825)*M825</f>
        <v>0.15000000000000002</v>
      </c>
      <c r="V825" s="201">
        <f t="shared" ref="V825" si="3355">SUM(R825:R825)*M825</f>
        <v>0.2</v>
      </c>
      <c r="W825" s="205">
        <f t="shared" si="3113"/>
        <v>0.2</v>
      </c>
      <c r="X825" s="245"/>
      <c r="Y825" s="248"/>
      <c r="Z825" s="248"/>
      <c r="AA825" s="248"/>
      <c r="AB825" s="251"/>
      <c r="AC825" s="784"/>
      <c r="AD825" s="389"/>
      <c r="AE825" s="255" t="str">
        <f t="shared" si="3299"/>
        <v>PARA MEJORAR</v>
      </c>
      <c r="AF825" s="264"/>
      <c r="AG825" s="264"/>
      <c r="AH825" s="264"/>
      <c r="AI825" s="779"/>
      <c r="AJ825" s="10"/>
      <c r="AK825" s="59"/>
      <c r="AL825" s="59"/>
      <c r="AM825" s="59"/>
      <c r="AN825" s="59"/>
      <c r="AO825" s="11"/>
      <c r="AP825" s="55"/>
    </row>
    <row r="826" spans="1:42" ht="40" customHeight="1" thickBot="1" x14ac:dyDescent="0.25">
      <c r="A826" s="767"/>
      <c r="B826" s="791"/>
      <c r="C826" s="403"/>
      <c r="D826" s="405"/>
      <c r="E826" s="411"/>
      <c r="F826" s="735"/>
      <c r="G826" s="413"/>
      <c r="H826" s="432"/>
      <c r="I826" s="419"/>
      <c r="J826" s="419"/>
      <c r="K826" s="422"/>
      <c r="L826" s="459"/>
      <c r="M826" s="427"/>
      <c r="N826" s="51" t="s">
        <v>49</v>
      </c>
      <c r="O826" s="75">
        <v>0</v>
      </c>
      <c r="P826" s="76">
        <v>0</v>
      </c>
      <c r="Q826" s="76">
        <v>0</v>
      </c>
      <c r="R826" s="158">
        <v>0</v>
      </c>
      <c r="S826" s="189">
        <f t="shared" ref="S826" si="3356">SUM(O826:O826)*M825</f>
        <v>0</v>
      </c>
      <c r="T826" s="190">
        <f t="shared" ref="T826" si="3357">SUM(P826:P826)*M825</f>
        <v>0</v>
      </c>
      <c r="U826" s="190">
        <f t="shared" ref="U826" si="3358">SUM(Q826:Q826)*M825</f>
        <v>0</v>
      </c>
      <c r="V826" s="200">
        <f t="shared" ref="V826" si="3359">SUM(R826:R826)*M825</f>
        <v>0</v>
      </c>
      <c r="W826" s="204">
        <f t="shared" si="3113"/>
        <v>0</v>
      </c>
      <c r="X826" s="245"/>
      <c r="Y826" s="248"/>
      <c r="Z826" s="248"/>
      <c r="AA826" s="248"/>
      <c r="AB826" s="251"/>
      <c r="AC826" s="784"/>
      <c r="AD826" s="389"/>
      <c r="AE826" s="256"/>
      <c r="AF826" s="264"/>
      <c r="AG826" s="264"/>
      <c r="AH826" s="264"/>
      <c r="AI826" s="779"/>
      <c r="AJ826" s="10"/>
      <c r="AK826" s="59"/>
      <c r="AL826" s="59"/>
      <c r="AM826" s="59"/>
      <c r="AN826" s="59"/>
      <c r="AO826" s="11"/>
      <c r="AP826" s="55"/>
    </row>
    <row r="827" spans="1:42" ht="40" customHeight="1" x14ac:dyDescent="0.2">
      <c r="A827" s="767"/>
      <c r="B827" s="791"/>
      <c r="C827" s="403"/>
      <c r="D827" s="405"/>
      <c r="E827" s="411"/>
      <c r="F827" s="735"/>
      <c r="G827" s="413"/>
      <c r="H827" s="432"/>
      <c r="I827" s="419"/>
      <c r="J827" s="419"/>
      <c r="K827" s="422"/>
      <c r="L827" s="459" t="s">
        <v>919</v>
      </c>
      <c r="M827" s="427">
        <v>0.2</v>
      </c>
      <c r="N827" s="53" t="s">
        <v>43</v>
      </c>
      <c r="O827" s="116">
        <v>0.25</v>
      </c>
      <c r="P827" s="111">
        <v>0.5</v>
      </c>
      <c r="Q827" s="111">
        <v>0.75</v>
      </c>
      <c r="R827" s="162">
        <v>1</v>
      </c>
      <c r="S827" s="192">
        <f t="shared" ref="S827" si="3360">SUM(O827:O827)*M827</f>
        <v>0.05</v>
      </c>
      <c r="T827" s="193">
        <f t="shared" ref="T827" si="3361">SUM(P827:P827)*M827</f>
        <v>0.1</v>
      </c>
      <c r="U827" s="193">
        <f t="shared" ref="U827" si="3362">SUM(Q827:Q827)*M827</f>
        <v>0.15000000000000002</v>
      </c>
      <c r="V827" s="201">
        <f t="shared" ref="V827" si="3363">SUM(R827:R827)*M827</f>
        <v>0.2</v>
      </c>
      <c r="W827" s="205">
        <f t="shared" si="3113"/>
        <v>0.2</v>
      </c>
      <c r="X827" s="245"/>
      <c r="Y827" s="248"/>
      <c r="Z827" s="248"/>
      <c r="AA827" s="248"/>
      <c r="AB827" s="251"/>
      <c r="AC827" s="784"/>
      <c r="AD827" s="389"/>
      <c r="AE827" s="255" t="str">
        <f t="shared" si="3299"/>
        <v>PARA MEJORAR</v>
      </c>
      <c r="AF827" s="264"/>
      <c r="AG827" s="264"/>
      <c r="AH827" s="264"/>
      <c r="AI827" s="779"/>
      <c r="AJ827" s="10"/>
      <c r="AK827" s="59"/>
      <c r="AL827" s="59"/>
      <c r="AM827" s="59"/>
      <c r="AN827" s="59"/>
      <c r="AO827" s="11"/>
      <c r="AP827" s="55"/>
    </row>
    <row r="828" spans="1:42" ht="40" customHeight="1" thickBot="1" x14ac:dyDescent="0.25">
      <c r="A828" s="767"/>
      <c r="B828" s="791"/>
      <c r="C828" s="403"/>
      <c r="D828" s="405"/>
      <c r="E828" s="411"/>
      <c r="F828" s="735"/>
      <c r="G828" s="414"/>
      <c r="H828" s="433"/>
      <c r="I828" s="420"/>
      <c r="J828" s="420"/>
      <c r="K828" s="423"/>
      <c r="L828" s="462"/>
      <c r="M828" s="449"/>
      <c r="N828" s="51" t="s">
        <v>49</v>
      </c>
      <c r="O828" s="77">
        <v>0</v>
      </c>
      <c r="P828" s="78">
        <v>0</v>
      </c>
      <c r="Q828" s="78">
        <v>0</v>
      </c>
      <c r="R828" s="159">
        <v>0</v>
      </c>
      <c r="S828" s="195">
        <f t="shared" ref="S828" si="3364">SUM(O828:O828)*M827</f>
        <v>0</v>
      </c>
      <c r="T828" s="196">
        <f t="shared" ref="T828" si="3365">SUM(P828:P828)*M827</f>
        <v>0</v>
      </c>
      <c r="U828" s="196">
        <f t="shared" ref="U828" si="3366">SUM(Q828:Q828)*M827</f>
        <v>0</v>
      </c>
      <c r="V828" s="202">
        <f t="shared" ref="V828" si="3367">SUM(R828:R828)*M827</f>
        <v>0</v>
      </c>
      <c r="W828" s="206">
        <f t="shared" si="3113"/>
        <v>0</v>
      </c>
      <c r="X828" s="246"/>
      <c r="Y828" s="249"/>
      <c r="Z828" s="249"/>
      <c r="AA828" s="249"/>
      <c r="AB828" s="252"/>
      <c r="AC828" s="784"/>
      <c r="AD828" s="390"/>
      <c r="AE828" s="256"/>
      <c r="AF828" s="265"/>
      <c r="AG828" s="264"/>
      <c r="AH828" s="264"/>
      <c r="AI828" s="779"/>
      <c r="AJ828" s="10"/>
      <c r="AK828" s="59"/>
      <c r="AL828" s="59"/>
      <c r="AM828" s="59"/>
      <c r="AN828" s="59"/>
      <c r="AO828" s="11"/>
      <c r="AP828" s="55"/>
    </row>
    <row r="829" spans="1:42" ht="40" customHeight="1" x14ac:dyDescent="0.2">
      <c r="A829" s="767"/>
      <c r="B829" s="791"/>
      <c r="C829" s="403"/>
      <c r="D829" s="405"/>
      <c r="E829" s="411"/>
      <c r="F829" s="735"/>
      <c r="G829" s="412" t="s">
        <v>920</v>
      </c>
      <c r="H829" s="431">
        <v>115</v>
      </c>
      <c r="I829" s="418" t="s">
        <v>921</v>
      </c>
      <c r="J829" s="418" t="s">
        <v>1051</v>
      </c>
      <c r="K829" s="421">
        <v>0</v>
      </c>
      <c r="L829" s="458" t="s">
        <v>922</v>
      </c>
      <c r="M829" s="426">
        <v>0.3</v>
      </c>
      <c r="N829" s="53" t="s">
        <v>43</v>
      </c>
      <c r="O829" s="101">
        <v>1</v>
      </c>
      <c r="P829" s="102">
        <v>1</v>
      </c>
      <c r="Q829" s="102">
        <v>1</v>
      </c>
      <c r="R829" s="160">
        <v>1</v>
      </c>
      <c r="S829" s="186">
        <f t="shared" ref="S829" si="3368">SUM(O829:O829)*M829</f>
        <v>0.3</v>
      </c>
      <c r="T829" s="187">
        <f t="shared" ref="T829" si="3369">SUM(P829:P829)*M829</f>
        <v>0.3</v>
      </c>
      <c r="U829" s="187">
        <f t="shared" ref="U829" si="3370">SUM(Q829:Q829)*M829</f>
        <v>0.3</v>
      </c>
      <c r="V829" s="199">
        <f t="shared" ref="V829" si="3371">SUM(R829:R829)*M829</f>
        <v>0.3</v>
      </c>
      <c r="W829" s="203">
        <f t="shared" ref="W829:W892" si="3372">MAX(S829:V829)</f>
        <v>0.3</v>
      </c>
      <c r="X829" s="244">
        <f>+S826+S828+S830</f>
        <v>0</v>
      </c>
      <c r="Y829" s="247">
        <f>+T826+T828+T830</f>
        <v>0</v>
      </c>
      <c r="Z829" s="247">
        <f>+U826+U828+U830</f>
        <v>0</v>
      </c>
      <c r="AA829" s="247">
        <f>+V826+V828+V830</f>
        <v>0</v>
      </c>
      <c r="AB829" s="250">
        <f>+W826+W828+W830</f>
        <v>0</v>
      </c>
      <c r="AC829" s="784"/>
      <c r="AD829" s="389" t="s">
        <v>910</v>
      </c>
      <c r="AE829" s="255" t="str">
        <f t="shared" si="3299"/>
        <v>PARA MEJORAR</v>
      </c>
      <c r="AF829" s="263" t="str">
        <f>IF(COUNTIF(AE829:AE834,"PARA MEJORAR")&gt;=1,"PARA MEJORAR","BIEN")</f>
        <v>PARA MEJORAR</v>
      </c>
      <c r="AG829" s="264"/>
      <c r="AH829" s="264"/>
      <c r="AI829" s="779"/>
      <c r="AJ829" s="5"/>
      <c r="AK829" s="6"/>
      <c r="AL829" s="6"/>
      <c r="AM829" s="6"/>
      <c r="AN829" s="6"/>
      <c r="AO829" s="7"/>
      <c r="AP829" s="55"/>
    </row>
    <row r="830" spans="1:42" ht="40" customHeight="1" thickBot="1" x14ac:dyDescent="0.25">
      <c r="A830" s="767"/>
      <c r="B830" s="791"/>
      <c r="C830" s="403"/>
      <c r="D830" s="405"/>
      <c r="E830" s="411"/>
      <c r="F830" s="735"/>
      <c r="G830" s="413"/>
      <c r="H830" s="432"/>
      <c r="I830" s="419"/>
      <c r="J830" s="419"/>
      <c r="K830" s="422"/>
      <c r="L830" s="459"/>
      <c r="M830" s="427"/>
      <c r="N830" s="51" t="s">
        <v>49</v>
      </c>
      <c r="O830" s="75">
        <v>0</v>
      </c>
      <c r="P830" s="76">
        <v>0</v>
      </c>
      <c r="Q830" s="76">
        <v>0</v>
      </c>
      <c r="R830" s="158">
        <v>0</v>
      </c>
      <c r="S830" s="189">
        <f t="shared" ref="S830" si="3373">SUM(O830:O830)*M829</f>
        <v>0</v>
      </c>
      <c r="T830" s="190">
        <f t="shared" ref="T830" si="3374">SUM(P830:P830)*M829</f>
        <v>0</v>
      </c>
      <c r="U830" s="190">
        <f t="shared" ref="U830" si="3375">SUM(Q830:Q830)*M829</f>
        <v>0</v>
      </c>
      <c r="V830" s="200">
        <f t="shared" ref="V830" si="3376">SUM(R830:R830)*M829</f>
        <v>0</v>
      </c>
      <c r="W830" s="204">
        <f t="shared" si="3372"/>
        <v>0</v>
      </c>
      <c r="X830" s="245"/>
      <c r="Y830" s="248"/>
      <c r="Z830" s="248"/>
      <c r="AA830" s="248"/>
      <c r="AB830" s="251"/>
      <c r="AC830" s="784"/>
      <c r="AD830" s="389"/>
      <c r="AE830" s="256"/>
      <c r="AF830" s="264"/>
      <c r="AG830" s="264"/>
      <c r="AH830" s="264"/>
      <c r="AI830" s="779"/>
      <c r="AJ830" s="10"/>
      <c r="AK830" s="59"/>
      <c r="AL830" s="59"/>
      <c r="AM830" s="59"/>
      <c r="AN830" s="59"/>
      <c r="AO830" s="11"/>
      <c r="AP830" s="55"/>
    </row>
    <row r="831" spans="1:42" ht="40" customHeight="1" x14ac:dyDescent="0.2">
      <c r="A831" s="767"/>
      <c r="B831" s="791"/>
      <c r="C831" s="403"/>
      <c r="D831" s="405"/>
      <c r="E831" s="411"/>
      <c r="F831" s="735"/>
      <c r="G831" s="413"/>
      <c r="H831" s="432"/>
      <c r="I831" s="419"/>
      <c r="J831" s="419"/>
      <c r="K831" s="422"/>
      <c r="L831" s="459" t="s">
        <v>923</v>
      </c>
      <c r="M831" s="427">
        <v>0.2</v>
      </c>
      <c r="N831" s="53" t="s">
        <v>43</v>
      </c>
      <c r="O831" s="116">
        <v>0</v>
      </c>
      <c r="P831" s="111">
        <v>0.5</v>
      </c>
      <c r="Q831" s="111">
        <v>1</v>
      </c>
      <c r="R831" s="162">
        <v>1</v>
      </c>
      <c r="S831" s="192">
        <f t="shared" ref="S831" si="3377">SUM(O831:O831)*M831</f>
        <v>0</v>
      </c>
      <c r="T831" s="193">
        <f t="shared" ref="T831" si="3378">SUM(P831:P831)*M831</f>
        <v>0.1</v>
      </c>
      <c r="U831" s="193">
        <f t="shared" ref="U831" si="3379">SUM(Q831:Q831)*M831</f>
        <v>0.2</v>
      </c>
      <c r="V831" s="201">
        <f t="shared" ref="V831" si="3380">SUM(R831:R831)*M831</f>
        <v>0.2</v>
      </c>
      <c r="W831" s="205">
        <f t="shared" si="3372"/>
        <v>0.2</v>
      </c>
      <c r="X831" s="245"/>
      <c r="Y831" s="248"/>
      <c r="Z831" s="248"/>
      <c r="AA831" s="248"/>
      <c r="AB831" s="251"/>
      <c r="AC831" s="784"/>
      <c r="AD831" s="389"/>
      <c r="AE831" s="255" t="str">
        <f t="shared" si="3299"/>
        <v>EQUILIBRADA</v>
      </c>
      <c r="AF831" s="264"/>
      <c r="AG831" s="264"/>
      <c r="AH831" s="264"/>
      <c r="AI831" s="779"/>
      <c r="AJ831" s="10"/>
      <c r="AK831" s="59"/>
      <c r="AL831" s="59"/>
      <c r="AM831" s="59"/>
      <c r="AN831" s="59"/>
      <c r="AO831" s="11"/>
      <c r="AP831" s="55"/>
    </row>
    <row r="832" spans="1:42" ht="40" customHeight="1" thickBot="1" x14ac:dyDescent="0.25">
      <c r="A832" s="767"/>
      <c r="B832" s="791"/>
      <c r="C832" s="403"/>
      <c r="D832" s="405"/>
      <c r="E832" s="411"/>
      <c r="F832" s="735"/>
      <c r="G832" s="413"/>
      <c r="H832" s="432"/>
      <c r="I832" s="419"/>
      <c r="J832" s="419"/>
      <c r="K832" s="422"/>
      <c r="L832" s="459"/>
      <c r="M832" s="427"/>
      <c r="N832" s="51" t="s">
        <v>49</v>
      </c>
      <c r="O832" s="75">
        <v>0</v>
      </c>
      <c r="P832" s="76">
        <v>0</v>
      </c>
      <c r="Q832" s="76">
        <v>0</v>
      </c>
      <c r="R832" s="158">
        <v>0</v>
      </c>
      <c r="S832" s="189">
        <f t="shared" ref="S832" si="3381">SUM(O832:O832)*M831</f>
        <v>0</v>
      </c>
      <c r="T832" s="190">
        <f t="shared" ref="T832" si="3382">SUM(P832:P832)*M831</f>
        <v>0</v>
      </c>
      <c r="U832" s="190">
        <f t="shared" ref="U832" si="3383">SUM(Q832:Q832)*M831</f>
        <v>0</v>
      </c>
      <c r="V832" s="200">
        <f t="shared" ref="V832" si="3384">SUM(R832:R832)*M831</f>
        <v>0</v>
      </c>
      <c r="W832" s="204">
        <f t="shared" si="3372"/>
        <v>0</v>
      </c>
      <c r="X832" s="245"/>
      <c r="Y832" s="248"/>
      <c r="Z832" s="248"/>
      <c r="AA832" s="248"/>
      <c r="AB832" s="251"/>
      <c r="AC832" s="784"/>
      <c r="AD832" s="389"/>
      <c r="AE832" s="256"/>
      <c r="AF832" s="264"/>
      <c r="AG832" s="264"/>
      <c r="AH832" s="264"/>
      <c r="AI832" s="779"/>
      <c r="AJ832" s="10"/>
      <c r="AK832" s="59"/>
      <c r="AL832" s="59"/>
      <c r="AM832" s="59"/>
      <c r="AN832" s="59"/>
      <c r="AO832" s="11"/>
      <c r="AP832" s="55"/>
    </row>
    <row r="833" spans="1:42" ht="40" customHeight="1" x14ac:dyDescent="0.2">
      <c r="A833" s="767"/>
      <c r="B833" s="791"/>
      <c r="C833" s="403"/>
      <c r="D833" s="405"/>
      <c r="E833" s="411"/>
      <c r="F833" s="735"/>
      <c r="G833" s="413"/>
      <c r="H833" s="432"/>
      <c r="I833" s="419"/>
      <c r="J833" s="419"/>
      <c r="K833" s="422"/>
      <c r="L833" s="459" t="s">
        <v>924</v>
      </c>
      <c r="M833" s="427">
        <v>0.5</v>
      </c>
      <c r="N833" s="53" t="s">
        <v>43</v>
      </c>
      <c r="O833" s="116">
        <v>0</v>
      </c>
      <c r="P833" s="111">
        <v>0.25</v>
      </c>
      <c r="Q833" s="111">
        <v>0.75</v>
      </c>
      <c r="R833" s="162">
        <v>1</v>
      </c>
      <c r="S833" s="192">
        <f t="shared" ref="S833" si="3385">SUM(O833:O833)*M833</f>
        <v>0</v>
      </c>
      <c r="T833" s="193">
        <f t="shared" ref="T833" si="3386">SUM(P833:P833)*M833</f>
        <v>0.125</v>
      </c>
      <c r="U833" s="193">
        <f t="shared" ref="U833" si="3387">SUM(Q833:Q833)*M833</f>
        <v>0.375</v>
      </c>
      <c r="V833" s="201">
        <f t="shared" ref="V833" si="3388">SUM(R833:R833)*M833</f>
        <v>0.5</v>
      </c>
      <c r="W833" s="205">
        <f t="shared" si="3372"/>
        <v>0.5</v>
      </c>
      <c r="X833" s="245"/>
      <c r="Y833" s="248"/>
      <c r="Z833" s="248"/>
      <c r="AA833" s="248"/>
      <c r="AB833" s="251"/>
      <c r="AC833" s="784"/>
      <c r="AD833" s="389"/>
      <c r="AE833" s="255" t="str">
        <f t="shared" si="3299"/>
        <v>EQUILIBRADA</v>
      </c>
      <c r="AF833" s="264"/>
      <c r="AG833" s="264"/>
      <c r="AH833" s="264"/>
      <c r="AI833" s="779"/>
      <c r="AJ833" s="10"/>
      <c r="AK833" s="59"/>
      <c r="AL833" s="59"/>
      <c r="AM833" s="59"/>
      <c r="AN833" s="59"/>
      <c r="AO833" s="11"/>
      <c r="AP833" s="55"/>
    </row>
    <row r="834" spans="1:42" ht="40" customHeight="1" thickBot="1" x14ac:dyDescent="0.25">
      <c r="A834" s="767"/>
      <c r="B834" s="791"/>
      <c r="C834" s="403"/>
      <c r="D834" s="405"/>
      <c r="E834" s="411"/>
      <c r="F834" s="735"/>
      <c r="G834" s="414"/>
      <c r="H834" s="433"/>
      <c r="I834" s="420"/>
      <c r="J834" s="420"/>
      <c r="K834" s="423"/>
      <c r="L834" s="462"/>
      <c r="M834" s="449"/>
      <c r="N834" s="51" t="s">
        <v>49</v>
      </c>
      <c r="O834" s="77">
        <v>0</v>
      </c>
      <c r="P834" s="78">
        <v>0</v>
      </c>
      <c r="Q834" s="78">
        <v>0</v>
      </c>
      <c r="R834" s="159">
        <v>0</v>
      </c>
      <c r="S834" s="195">
        <f t="shared" ref="S834" si="3389">SUM(O834:O834)*M833</f>
        <v>0</v>
      </c>
      <c r="T834" s="196">
        <f t="shared" ref="T834" si="3390">SUM(P834:P834)*M833</f>
        <v>0</v>
      </c>
      <c r="U834" s="196">
        <f t="shared" ref="U834" si="3391">SUM(Q834:Q834)*M833</f>
        <v>0</v>
      </c>
      <c r="V834" s="202">
        <f t="shared" ref="V834" si="3392">SUM(R834:R834)*M833</f>
        <v>0</v>
      </c>
      <c r="W834" s="206">
        <f t="shared" si="3372"/>
        <v>0</v>
      </c>
      <c r="X834" s="245"/>
      <c r="Y834" s="248"/>
      <c r="Z834" s="248"/>
      <c r="AA834" s="248"/>
      <c r="AB834" s="251"/>
      <c r="AC834" s="784"/>
      <c r="AD834" s="389"/>
      <c r="AE834" s="256"/>
      <c r="AF834" s="264"/>
      <c r="AG834" s="264"/>
      <c r="AH834" s="264"/>
      <c r="AI834" s="779"/>
      <c r="AJ834" s="10"/>
      <c r="AK834" s="59"/>
      <c r="AL834" s="59"/>
      <c r="AM834" s="59"/>
      <c r="AN834" s="59"/>
      <c r="AO834" s="11"/>
      <c r="AP834" s="55"/>
    </row>
    <row r="835" spans="1:42" ht="40" customHeight="1" x14ac:dyDescent="0.2">
      <c r="A835" s="767"/>
      <c r="B835" s="791"/>
      <c r="C835" s="403"/>
      <c r="D835" s="405"/>
      <c r="E835" s="411"/>
      <c r="F835" s="735"/>
      <c r="G835" s="412" t="s">
        <v>925</v>
      </c>
      <c r="H835" s="431">
        <v>116</v>
      </c>
      <c r="I835" s="418" t="s">
        <v>926</v>
      </c>
      <c r="J835" s="418" t="s">
        <v>898</v>
      </c>
      <c r="K835" s="421">
        <v>0</v>
      </c>
      <c r="L835" s="458" t="s">
        <v>1052</v>
      </c>
      <c r="M835" s="460">
        <v>0.5</v>
      </c>
      <c r="N835" s="53" t="s">
        <v>43</v>
      </c>
      <c r="O835" s="101">
        <v>0.5</v>
      </c>
      <c r="P835" s="102">
        <v>1</v>
      </c>
      <c r="Q835" s="102">
        <v>1</v>
      </c>
      <c r="R835" s="160">
        <v>1</v>
      </c>
      <c r="S835" s="186">
        <f t="shared" ref="S835" si="3393">SUM(O835:O835)*M835</f>
        <v>0.25</v>
      </c>
      <c r="T835" s="187">
        <f t="shared" ref="T835" si="3394">SUM(P835:P835)*M835</f>
        <v>0.5</v>
      </c>
      <c r="U835" s="187">
        <f t="shared" ref="U835" si="3395">SUM(Q835:Q835)*M835</f>
        <v>0.5</v>
      </c>
      <c r="V835" s="199">
        <f t="shared" ref="V835" si="3396">SUM(R835:R835)*M835</f>
        <v>0.5</v>
      </c>
      <c r="W835" s="203">
        <f t="shared" si="3372"/>
        <v>0.5</v>
      </c>
      <c r="X835" s="244">
        <f>+S832+S834+S836</f>
        <v>0</v>
      </c>
      <c r="Y835" s="247">
        <f>+T832+T834+T836</f>
        <v>0</v>
      </c>
      <c r="Z835" s="247">
        <f>+U832+U834+U836</f>
        <v>0</v>
      </c>
      <c r="AA835" s="247">
        <f>+V832+V834+V836</f>
        <v>0</v>
      </c>
      <c r="AB835" s="250">
        <f>+W832+W834+W836</f>
        <v>0</v>
      </c>
      <c r="AC835" s="784"/>
      <c r="AD835" s="389"/>
      <c r="AE835" s="255" t="str">
        <f t="shared" si="3299"/>
        <v>PARA MEJORAR</v>
      </c>
      <c r="AF835" s="263" t="str">
        <f>IF(COUNTIF(AE835:AE840,"PARA MEJORAR")&gt;=1,"PARA MEJORAR","BIEN")</f>
        <v>PARA MEJORAR</v>
      </c>
      <c r="AG835" s="264"/>
      <c r="AH835" s="264"/>
      <c r="AI835" s="779"/>
      <c r="AJ835" s="5"/>
      <c r="AK835" s="6"/>
      <c r="AL835" s="6"/>
      <c r="AM835" s="6"/>
      <c r="AN835" s="6"/>
      <c r="AO835" s="7"/>
      <c r="AP835" s="55"/>
    </row>
    <row r="836" spans="1:42" ht="40" customHeight="1" thickBot="1" x14ac:dyDescent="0.25">
      <c r="A836" s="767"/>
      <c r="B836" s="791"/>
      <c r="C836" s="403"/>
      <c r="D836" s="405"/>
      <c r="E836" s="411"/>
      <c r="F836" s="735"/>
      <c r="G836" s="413"/>
      <c r="H836" s="432"/>
      <c r="I836" s="419"/>
      <c r="J836" s="419"/>
      <c r="K836" s="422"/>
      <c r="L836" s="459"/>
      <c r="M836" s="461"/>
      <c r="N836" s="51" t="s">
        <v>49</v>
      </c>
      <c r="O836" s="75">
        <v>0</v>
      </c>
      <c r="P836" s="76">
        <v>0</v>
      </c>
      <c r="Q836" s="76">
        <v>0</v>
      </c>
      <c r="R836" s="158">
        <v>0</v>
      </c>
      <c r="S836" s="189">
        <f t="shared" ref="S836" si="3397">SUM(O836:O836)*M835</f>
        <v>0</v>
      </c>
      <c r="T836" s="190">
        <f t="shared" ref="T836" si="3398">SUM(P836:P836)*M835</f>
        <v>0</v>
      </c>
      <c r="U836" s="190">
        <f t="shared" ref="U836" si="3399">SUM(Q836:Q836)*M835</f>
        <v>0</v>
      </c>
      <c r="V836" s="200">
        <f t="shared" ref="V836" si="3400">SUM(R836:R836)*M835</f>
        <v>0</v>
      </c>
      <c r="W836" s="204">
        <f t="shared" si="3372"/>
        <v>0</v>
      </c>
      <c r="X836" s="245"/>
      <c r="Y836" s="248"/>
      <c r="Z836" s="248"/>
      <c r="AA836" s="248"/>
      <c r="AB836" s="251"/>
      <c r="AC836" s="784"/>
      <c r="AD836" s="389"/>
      <c r="AE836" s="256"/>
      <c r="AF836" s="264"/>
      <c r="AG836" s="264"/>
      <c r="AH836" s="264"/>
      <c r="AI836" s="779"/>
      <c r="AJ836" s="10"/>
      <c r="AK836" s="59"/>
      <c r="AL836" s="59"/>
      <c r="AM836" s="59"/>
      <c r="AN836" s="59"/>
      <c r="AO836" s="11"/>
      <c r="AP836" s="55"/>
    </row>
    <row r="837" spans="1:42" ht="40" customHeight="1" x14ac:dyDescent="0.2">
      <c r="A837" s="767"/>
      <c r="B837" s="791"/>
      <c r="C837" s="403"/>
      <c r="D837" s="405"/>
      <c r="E837" s="411"/>
      <c r="F837" s="735"/>
      <c r="G837" s="413"/>
      <c r="H837" s="432"/>
      <c r="I837" s="419"/>
      <c r="J837" s="419"/>
      <c r="K837" s="422"/>
      <c r="L837" s="459" t="s">
        <v>927</v>
      </c>
      <c r="M837" s="461">
        <v>0.1</v>
      </c>
      <c r="N837" s="53" t="s">
        <v>43</v>
      </c>
      <c r="O837" s="116">
        <v>0</v>
      </c>
      <c r="P837" s="111">
        <v>1</v>
      </c>
      <c r="Q837" s="111">
        <v>1</v>
      </c>
      <c r="R837" s="162">
        <v>1</v>
      </c>
      <c r="S837" s="192">
        <f t="shared" ref="S837" si="3401">SUM(O837:O837)*M837</f>
        <v>0</v>
      </c>
      <c r="T837" s="193">
        <f t="shared" ref="T837" si="3402">SUM(P837:P837)*M837</f>
        <v>0.1</v>
      </c>
      <c r="U837" s="193">
        <f t="shared" ref="U837" si="3403">SUM(Q837:Q837)*M837</f>
        <v>0.1</v>
      </c>
      <c r="V837" s="201">
        <f t="shared" ref="V837" si="3404">SUM(R837:R837)*M837</f>
        <v>0.1</v>
      </c>
      <c r="W837" s="205">
        <f t="shared" si="3372"/>
        <v>0.1</v>
      </c>
      <c r="X837" s="245"/>
      <c r="Y837" s="248"/>
      <c r="Z837" s="248"/>
      <c r="AA837" s="248"/>
      <c r="AB837" s="251"/>
      <c r="AC837" s="784"/>
      <c r="AD837" s="389"/>
      <c r="AE837" s="255" t="str">
        <f t="shared" si="3299"/>
        <v>EQUILIBRADA</v>
      </c>
      <c r="AF837" s="264"/>
      <c r="AG837" s="264"/>
      <c r="AH837" s="264"/>
      <c r="AI837" s="779"/>
      <c r="AJ837" s="10"/>
      <c r="AK837" s="59"/>
      <c r="AL837" s="59"/>
      <c r="AM837" s="59"/>
      <c r="AN837" s="59"/>
      <c r="AO837" s="11"/>
      <c r="AP837" s="55"/>
    </row>
    <row r="838" spans="1:42" ht="40" customHeight="1" thickBot="1" x14ac:dyDescent="0.25">
      <c r="A838" s="767"/>
      <c r="B838" s="791"/>
      <c r="C838" s="403"/>
      <c r="D838" s="405"/>
      <c r="E838" s="411"/>
      <c r="F838" s="735"/>
      <c r="G838" s="413"/>
      <c r="H838" s="432"/>
      <c r="I838" s="419"/>
      <c r="J838" s="419"/>
      <c r="K838" s="422"/>
      <c r="L838" s="459"/>
      <c r="M838" s="461"/>
      <c r="N838" s="51" t="s">
        <v>49</v>
      </c>
      <c r="O838" s="75">
        <v>0</v>
      </c>
      <c r="P838" s="76">
        <v>0</v>
      </c>
      <c r="Q838" s="76">
        <v>0</v>
      </c>
      <c r="R838" s="158">
        <v>0</v>
      </c>
      <c r="S838" s="189">
        <f t="shared" ref="S838" si="3405">SUM(O838:O838)*M837</f>
        <v>0</v>
      </c>
      <c r="T838" s="190">
        <f t="shared" ref="T838" si="3406">SUM(P838:P838)*M837</f>
        <v>0</v>
      </c>
      <c r="U838" s="190">
        <f t="shared" ref="U838" si="3407">SUM(Q838:Q838)*M837</f>
        <v>0</v>
      </c>
      <c r="V838" s="200">
        <f t="shared" ref="V838" si="3408">SUM(R838:R838)*M837</f>
        <v>0</v>
      </c>
      <c r="W838" s="204">
        <f t="shared" si="3372"/>
        <v>0</v>
      </c>
      <c r="X838" s="245"/>
      <c r="Y838" s="248"/>
      <c r="Z838" s="248"/>
      <c r="AA838" s="248"/>
      <c r="AB838" s="251"/>
      <c r="AC838" s="784"/>
      <c r="AD838" s="389"/>
      <c r="AE838" s="256"/>
      <c r="AF838" s="264"/>
      <c r="AG838" s="264"/>
      <c r="AH838" s="264"/>
      <c r="AI838" s="779"/>
      <c r="AJ838" s="10"/>
      <c r="AK838" s="59"/>
      <c r="AL838" s="59"/>
      <c r="AM838" s="59"/>
      <c r="AN838" s="59"/>
      <c r="AO838" s="11"/>
      <c r="AP838" s="55"/>
    </row>
    <row r="839" spans="1:42" ht="40" customHeight="1" x14ac:dyDescent="0.2">
      <c r="A839" s="767"/>
      <c r="B839" s="791"/>
      <c r="C839" s="403"/>
      <c r="D839" s="405"/>
      <c r="E839" s="411"/>
      <c r="F839" s="735"/>
      <c r="G839" s="413"/>
      <c r="H839" s="432"/>
      <c r="I839" s="419"/>
      <c r="J839" s="419"/>
      <c r="K839" s="422"/>
      <c r="L839" s="459" t="s">
        <v>928</v>
      </c>
      <c r="M839" s="461">
        <v>0.4</v>
      </c>
      <c r="N839" s="53" t="s">
        <v>43</v>
      </c>
      <c r="O839" s="116">
        <v>0</v>
      </c>
      <c r="P839" s="111">
        <v>0.25</v>
      </c>
      <c r="Q839" s="111">
        <v>0.5</v>
      </c>
      <c r="R839" s="162">
        <v>1</v>
      </c>
      <c r="S839" s="192">
        <f t="shared" ref="S839" si="3409">SUM(O839:O839)*M839</f>
        <v>0</v>
      </c>
      <c r="T839" s="193">
        <f t="shared" ref="T839" si="3410">SUM(P839:P839)*M839</f>
        <v>0.1</v>
      </c>
      <c r="U839" s="193">
        <f t="shared" ref="U839" si="3411">SUM(Q839:Q839)*M839</f>
        <v>0.2</v>
      </c>
      <c r="V839" s="201">
        <f t="shared" ref="V839" si="3412">SUM(R839:R839)*M839</f>
        <v>0.4</v>
      </c>
      <c r="W839" s="205">
        <f t="shared" si="3372"/>
        <v>0.4</v>
      </c>
      <c r="X839" s="245"/>
      <c r="Y839" s="248"/>
      <c r="Z839" s="248"/>
      <c r="AA839" s="248"/>
      <c r="AB839" s="251"/>
      <c r="AC839" s="784"/>
      <c r="AD839" s="389"/>
      <c r="AE839" s="255" t="str">
        <f t="shared" si="3299"/>
        <v>EQUILIBRADA</v>
      </c>
      <c r="AF839" s="264"/>
      <c r="AG839" s="264"/>
      <c r="AH839" s="264"/>
      <c r="AI839" s="779"/>
      <c r="AJ839" s="10"/>
      <c r="AK839" s="59"/>
      <c r="AL839" s="59"/>
      <c r="AM839" s="59"/>
      <c r="AN839" s="59"/>
      <c r="AO839" s="11"/>
      <c r="AP839" s="55"/>
    </row>
    <row r="840" spans="1:42" ht="40" customHeight="1" thickBot="1" x14ac:dyDescent="0.25">
      <c r="A840" s="767"/>
      <c r="B840" s="791"/>
      <c r="C840" s="403"/>
      <c r="D840" s="405"/>
      <c r="E840" s="411"/>
      <c r="F840" s="735"/>
      <c r="G840" s="414"/>
      <c r="H840" s="433"/>
      <c r="I840" s="420"/>
      <c r="J840" s="420"/>
      <c r="K840" s="423"/>
      <c r="L840" s="462"/>
      <c r="M840" s="776"/>
      <c r="N840" s="51" t="s">
        <v>49</v>
      </c>
      <c r="O840" s="77">
        <v>0</v>
      </c>
      <c r="P840" s="78">
        <v>0</v>
      </c>
      <c r="Q840" s="78">
        <v>0</v>
      </c>
      <c r="R840" s="159">
        <v>0</v>
      </c>
      <c r="S840" s="195">
        <f t="shared" ref="S840" si="3413">SUM(O840:O840)*M839</f>
        <v>0</v>
      </c>
      <c r="T840" s="196">
        <f t="shared" ref="T840" si="3414">SUM(P840:P840)*M839</f>
        <v>0</v>
      </c>
      <c r="U840" s="196">
        <f t="shared" ref="U840" si="3415">SUM(Q840:Q840)*M839</f>
        <v>0</v>
      </c>
      <c r="V840" s="202">
        <f t="shared" ref="V840" si="3416">SUM(R840:R840)*M839</f>
        <v>0</v>
      </c>
      <c r="W840" s="206">
        <f t="shared" si="3372"/>
        <v>0</v>
      </c>
      <c r="X840" s="245"/>
      <c r="Y840" s="248"/>
      <c r="Z840" s="248"/>
      <c r="AA840" s="248"/>
      <c r="AB840" s="251"/>
      <c r="AC840" s="784"/>
      <c r="AD840" s="389"/>
      <c r="AE840" s="256"/>
      <c r="AF840" s="265"/>
      <c r="AG840" s="264"/>
      <c r="AH840" s="264"/>
      <c r="AI840" s="779"/>
      <c r="AJ840" s="10"/>
      <c r="AK840" s="59"/>
      <c r="AL840" s="59"/>
      <c r="AM840" s="59"/>
      <c r="AN840" s="59"/>
      <c r="AO840" s="11"/>
      <c r="AP840" s="55"/>
    </row>
    <row r="841" spans="1:42" ht="40" customHeight="1" x14ac:dyDescent="0.2">
      <c r="A841" s="767"/>
      <c r="B841" s="791"/>
      <c r="C841" s="403"/>
      <c r="D841" s="405"/>
      <c r="E841" s="411"/>
      <c r="F841" s="735"/>
      <c r="G841" s="412" t="s">
        <v>929</v>
      </c>
      <c r="H841" s="431">
        <v>117</v>
      </c>
      <c r="I841" s="418" t="s">
        <v>930</v>
      </c>
      <c r="J841" s="418" t="s">
        <v>931</v>
      </c>
      <c r="K841" s="421">
        <v>0</v>
      </c>
      <c r="L841" s="456" t="s">
        <v>932</v>
      </c>
      <c r="M841" s="426">
        <v>0.5</v>
      </c>
      <c r="N841" s="53" t="s">
        <v>43</v>
      </c>
      <c r="O841" s="101">
        <v>0.25</v>
      </c>
      <c r="P841" s="102">
        <v>0.5</v>
      </c>
      <c r="Q841" s="102">
        <v>0.75</v>
      </c>
      <c r="R841" s="160">
        <v>1</v>
      </c>
      <c r="S841" s="186">
        <f t="shared" ref="S841" si="3417">SUM(O841:O841)*M841</f>
        <v>0.125</v>
      </c>
      <c r="T841" s="187">
        <f t="shared" ref="T841" si="3418">SUM(P841:P841)*M841</f>
        <v>0.25</v>
      </c>
      <c r="U841" s="187">
        <f t="shared" ref="U841" si="3419">SUM(Q841:Q841)*M841</f>
        <v>0.375</v>
      </c>
      <c r="V841" s="199">
        <f t="shared" ref="V841" si="3420">SUM(R841:R841)*M841</f>
        <v>0.5</v>
      </c>
      <c r="W841" s="203">
        <f t="shared" si="3372"/>
        <v>0.5</v>
      </c>
      <c r="X841" s="244">
        <f>+S838+S842+S844+S846+S840</f>
        <v>0</v>
      </c>
      <c r="Y841" s="247">
        <f>+T838+T842+T844+T846+T840</f>
        <v>0</v>
      </c>
      <c r="Z841" s="247">
        <f>+U838+U842+U844+U846+U840</f>
        <v>0</v>
      </c>
      <c r="AA841" s="247">
        <f>+V838+V842+V844+V846+V840</f>
        <v>0</v>
      </c>
      <c r="AB841" s="250">
        <f>+W838+W842+W844+W846+W840</f>
        <v>0</v>
      </c>
      <c r="AC841" s="784"/>
      <c r="AD841" s="388" t="s">
        <v>933</v>
      </c>
      <c r="AE841" s="255" t="str">
        <f t="shared" si="3299"/>
        <v>PARA MEJORAR</v>
      </c>
      <c r="AF841" s="263" t="str">
        <f>IF(COUNTIF(AE841:AE850,"PARA MEJORAR")&gt;=1,"PARA MEJORAR","BIEN")</f>
        <v>PARA MEJORAR</v>
      </c>
      <c r="AG841" s="264"/>
      <c r="AH841" s="264"/>
      <c r="AI841" s="779"/>
      <c r="AJ841" s="5"/>
      <c r="AK841" s="6"/>
      <c r="AL841" s="6"/>
      <c r="AM841" s="6"/>
      <c r="AN841" s="6"/>
      <c r="AO841" s="7"/>
      <c r="AP841" s="55"/>
    </row>
    <row r="842" spans="1:42" ht="40" customHeight="1" thickBot="1" x14ac:dyDescent="0.25">
      <c r="A842" s="767"/>
      <c r="B842" s="791"/>
      <c r="C842" s="403"/>
      <c r="D842" s="405"/>
      <c r="E842" s="411"/>
      <c r="F842" s="735"/>
      <c r="G842" s="413"/>
      <c r="H842" s="432"/>
      <c r="I842" s="419"/>
      <c r="J842" s="419"/>
      <c r="K842" s="422"/>
      <c r="L842" s="457"/>
      <c r="M842" s="427"/>
      <c r="N842" s="51" t="s">
        <v>49</v>
      </c>
      <c r="O842" s="75">
        <v>0</v>
      </c>
      <c r="P842" s="76">
        <v>0</v>
      </c>
      <c r="Q842" s="76">
        <v>0</v>
      </c>
      <c r="R842" s="158">
        <v>0</v>
      </c>
      <c r="S842" s="189">
        <f t="shared" ref="S842" si="3421">SUM(O842:O842)*M841</f>
        <v>0</v>
      </c>
      <c r="T842" s="190">
        <f t="shared" ref="T842" si="3422">SUM(P842:P842)*M841</f>
        <v>0</v>
      </c>
      <c r="U842" s="190">
        <f t="shared" ref="U842" si="3423">SUM(Q842:Q842)*M841</f>
        <v>0</v>
      </c>
      <c r="V842" s="200">
        <f t="shared" ref="V842" si="3424">SUM(R842:R842)*M841</f>
        <v>0</v>
      </c>
      <c r="W842" s="204">
        <f t="shared" si="3372"/>
        <v>0</v>
      </c>
      <c r="X842" s="245"/>
      <c r="Y842" s="248"/>
      <c r="Z842" s="248"/>
      <c r="AA842" s="248"/>
      <c r="AB842" s="251"/>
      <c r="AC842" s="784"/>
      <c r="AD842" s="389"/>
      <c r="AE842" s="256"/>
      <c r="AF842" s="264"/>
      <c r="AG842" s="264"/>
      <c r="AH842" s="264"/>
      <c r="AI842" s="779"/>
      <c r="AJ842" s="10"/>
      <c r="AK842" s="59"/>
      <c r="AL842" s="59"/>
      <c r="AM842" s="59"/>
      <c r="AN842" s="59"/>
      <c r="AO842" s="11"/>
      <c r="AP842" s="55"/>
    </row>
    <row r="843" spans="1:42" ht="40" customHeight="1" x14ac:dyDescent="0.2">
      <c r="A843" s="767"/>
      <c r="B843" s="791"/>
      <c r="C843" s="403"/>
      <c r="D843" s="405"/>
      <c r="E843" s="411"/>
      <c r="F843" s="735"/>
      <c r="G843" s="413"/>
      <c r="H843" s="432"/>
      <c r="I843" s="419"/>
      <c r="J843" s="419"/>
      <c r="K843" s="422"/>
      <c r="L843" s="772" t="s">
        <v>934</v>
      </c>
      <c r="M843" s="427">
        <v>0.2</v>
      </c>
      <c r="N843" s="53" t="s">
        <v>43</v>
      </c>
      <c r="O843" s="116">
        <v>0.25</v>
      </c>
      <c r="P843" s="111">
        <v>0.5</v>
      </c>
      <c r="Q843" s="111">
        <v>0.75</v>
      </c>
      <c r="R843" s="162">
        <v>1</v>
      </c>
      <c r="S843" s="192">
        <f t="shared" ref="S843" si="3425">SUM(O843:O843)*M843</f>
        <v>0.05</v>
      </c>
      <c r="T843" s="193">
        <f t="shared" ref="T843" si="3426">SUM(P843:P843)*M843</f>
        <v>0.1</v>
      </c>
      <c r="U843" s="193">
        <f t="shared" ref="U843" si="3427">SUM(Q843:Q843)*M843</f>
        <v>0.15000000000000002</v>
      </c>
      <c r="V843" s="201">
        <f t="shared" ref="V843" si="3428">SUM(R843:R843)*M843</f>
        <v>0.2</v>
      </c>
      <c r="W843" s="205">
        <f t="shared" si="3372"/>
        <v>0.2</v>
      </c>
      <c r="X843" s="245"/>
      <c r="Y843" s="248"/>
      <c r="Z843" s="248"/>
      <c r="AA843" s="248"/>
      <c r="AB843" s="251"/>
      <c r="AC843" s="784"/>
      <c r="AD843" s="389"/>
      <c r="AE843" s="255" t="str">
        <f t="shared" si="3299"/>
        <v>PARA MEJORAR</v>
      </c>
      <c r="AF843" s="264"/>
      <c r="AG843" s="264"/>
      <c r="AH843" s="264"/>
      <c r="AI843" s="779"/>
      <c r="AJ843" s="10"/>
      <c r="AK843" s="59"/>
      <c r="AL843" s="59"/>
      <c r="AM843" s="59"/>
      <c r="AN843" s="59"/>
      <c r="AO843" s="11"/>
      <c r="AP843" s="55"/>
    </row>
    <row r="844" spans="1:42" ht="40" customHeight="1" thickBot="1" x14ac:dyDescent="0.25">
      <c r="A844" s="767"/>
      <c r="B844" s="791"/>
      <c r="C844" s="403"/>
      <c r="D844" s="405"/>
      <c r="E844" s="411"/>
      <c r="F844" s="735"/>
      <c r="G844" s="413"/>
      <c r="H844" s="432"/>
      <c r="I844" s="419"/>
      <c r="J844" s="419"/>
      <c r="K844" s="422"/>
      <c r="L844" s="457"/>
      <c r="M844" s="427"/>
      <c r="N844" s="51" t="s">
        <v>49</v>
      </c>
      <c r="O844" s="75">
        <v>0</v>
      </c>
      <c r="P844" s="76">
        <v>0</v>
      </c>
      <c r="Q844" s="76">
        <v>0</v>
      </c>
      <c r="R844" s="158">
        <v>0</v>
      </c>
      <c r="S844" s="189">
        <f t="shared" ref="S844" si="3429">SUM(O844:O844)*M843</f>
        <v>0</v>
      </c>
      <c r="T844" s="190">
        <f t="shared" ref="T844" si="3430">SUM(P844:P844)*M843</f>
        <v>0</v>
      </c>
      <c r="U844" s="190">
        <f t="shared" ref="U844" si="3431">SUM(Q844:Q844)*M843</f>
        <v>0</v>
      </c>
      <c r="V844" s="200">
        <f t="shared" ref="V844" si="3432">SUM(R844:R844)*M843</f>
        <v>0</v>
      </c>
      <c r="W844" s="204">
        <f t="shared" si="3372"/>
        <v>0</v>
      </c>
      <c r="X844" s="245"/>
      <c r="Y844" s="248"/>
      <c r="Z844" s="248"/>
      <c r="AA844" s="248"/>
      <c r="AB844" s="251"/>
      <c r="AC844" s="784"/>
      <c r="AD844" s="389"/>
      <c r="AE844" s="256"/>
      <c r="AF844" s="264"/>
      <c r="AG844" s="264"/>
      <c r="AH844" s="264"/>
      <c r="AI844" s="779"/>
      <c r="AJ844" s="10"/>
      <c r="AK844" s="59"/>
      <c r="AL844" s="59"/>
      <c r="AM844" s="59"/>
      <c r="AN844" s="59"/>
      <c r="AO844" s="11"/>
      <c r="AP844" s="55"/>
    </row>
    <row r="845" spans="1:42" ht="40" customHeight="1" x14ac:dyDescent="0.2">
      <c r="A845" s="767"/>
      <c r="B845" s="791"/>
      <c r="C845" s="403"/>
      <c r="D845" s="405"/>
      <c r="E845" s="411"/>
      <c r="F845" s="735"/>
      <c r="G845" s="413"/>
      <c r="H845" s="432"/>
      <c r="I845" s="419"/>
      <c r="J845" s="419"/>
      <c r="K845" s="422"/>
      <c r="L845" s="772" t="s">
        <v>935</v>
      </c>
      <c r="M845" s="427">
        <v>0.1</v>
      </c>
      <c r="N845" s="53" t="s">
        <v>43</v>
      </c>
      <c r="O845" s="116">
        <v>0.25</v>
      </c>
      <c r="P845" s="111">
        <v>0.5</v>
      </c>
      <c r="Q845" s="111">
        <v>0.75</v>
      </c>
      <c r="R845" s="162">
        <v>1</v>
      </c>
      <c r="S845" s="192">
        <f t="shared" ref="S845" si="3433">SUM(O845:O845)*M845</f>
        <v>2.5000000000000001E-2</v>
      </c>
      <c r="T845" s="193">
        <f t="shared" ref="T845" si="3434">SUM(P845:P845)*M845</f>
        <v>0.05</v>
      </c>
      <c r="U845" s="193">
        <f t="shared" ref="U845" si="3435">SUM(Q845:Q845)*M845</f>
        <v>7.5000000000000011E-2</v>
      </c>
      <c r="V845" s="201">
        <f t="shared" ref="V845" si="3436">SUM(R845:R845)*M845</f>
        <v>0.1</v>
      </c>
      <c r="W845" s="205">
        <f t="shared" si="3372"/>
        <v>0.1</v>
      </c>
      <c r="X845" s="245"/>
      <c r="Y845" s="248"/>
      <c r="Z845" s="248"/>
      <c r="AA845" s="248"/>
      <c r="AB845" s="251"/>
      <c r="AC845" s="784"/>
      <c r="AD845" s="389"/>
      <c r="AE845" s="255" t="str">
        <f t="shared" si="3299"/>
        <v>PARA MEJORAR</v>
      </c>
      <c r="AF845" s="264"/>
      <c r="AG845" s="264"/>
      <c r="AH845" s="264"/>
      <c r="AI845" s="779"/>
      <c r="AJ845" s="10"/>
      <c r="AK845" s="59"/>
      <c r="AL845" s="59"/>
      <c r="AM845" s="59"/>
      <c r="AN845" s="59"/>
      <c r="AO845" s="11"/>
      <c r="AP845" s="55"/>
    </row>
    <row r="846" spans="1:42" ht="40" customHeight="1" thickBot="1" x14ac:dyDescent="0.25">
      <c r="A846" s="767"/>
      <c r="B846" s="791"/>
      <c r="C846" s="403"/>
      <c r="D846" s="405"/>
      <c r="E846" s="411"/>
      <c r="F846" s="735"/>
      <c r="G846" s="413"/>
      <c r="H846" s="432"/>
      <c r="I846" s="419"/>
      <c r="J846" s="419"/>
      <c r="K846" s="422"/>
      <c r="L846" s="773"/>
      <c r="M846" s="427"/>
      <c r="N846" s="51" t="s">
        <v>49</v>
      </c>
      <c r="O846" s="75">
        <v>0</v>
      </c>
      <c r="P846" s="76">
        <v>0</v>
      </c>
      <c r="Q846" s="76">
        <v>0</v>
      </c>
      <c r="R846" s="158">
        <v>0</v>
      </c>
      <c r="S846" s="189">
        <f t="shared" ref="S846" si="3437">SUM(O846:O846)*M845</f>
        <v>0</v>
      </c>
      <c r="T846" s="190">
        <f t="shared" ref="T846" si="3438">SUM(P846:P846)*M845</f>
        <v>0</v>
      </c>
      <c r="U846" s="190">
        <f t="shared" ref="U846" si="3439">SUM(Q846:Q846)*M845</f>
        <v>0</v>
      </c>
      <c r="V846" s="200">
        <f t="shared" ref="V846" si="3440">SUM(R846:R846)*M845</f>
        <v>0</v>
      </c>
      <c r="W846" s="204">
        <f t="shared" si="3372"/>
        <v>0</v>
      </c>
      <c r="X846" s="245"/>
      <c r="Y846" s="248"/>
      <c r="Z846" s="248"/>
      <c r="AA846" s="248"/>
      <c r="AB846" s="251"/>
      <c r="AC846" s="784"/>
      <c r="AD846" s="389"/>
      <c r="AE846" s="256"/>
      <c r="AF846" s="264"/>
      <c r="AG846" s="264"/>
      <c r="AH846" s="264"/>
      <c r="AI846" s="779"/>
      <c r="AJ846" s="10"/>
      <c r="AK846" s="59"/>
      <c r="AL846" s="59"/>
      <c r="AM846" s="59"/>
      <c r="AN846" s="59"/>
      <c r="AO846" s="11"/>
      <c r="AP846" s="55"/>
    </row>
    <row r="847" spans="1:42" ht="40" customHeight="1" x14ac:dyDescent="0.2">
      <c r="A847" s="767"/>
      <c r="B847" s="791"/>
      <c r="C847" s="403"/>
      <c r="D847" s="405"/>
      <c r="E847" s="411"/>
      <c r="F847" s="735"/>
      <c r="G847" s="413"/>
      <c r="H847" s="432"/>
      <c r="I847" s="419"/>
      <c r="J847" s="419"/>
      <c r="K847" s="422"/>
      <c r="L847" s="774" t="s">
        <v>936</v>
      </c>
      <c r="M847" s="427">
        <v>0.1</v>
      </c>
      <c r="N847" s="53" t="s">
        <v>43</v>
      </c>
      <c r="O847" s="116">
        <v>0.5</v>
      </c>
      <c r="P847" s="111">
        <v>1</v>
      </c>
      <c r="Q847" s="111">
        <v>1</v>
      </c>
      <c r="R847" s="162">
        <v>1</v>
      </c>
      <c r="S847" s="192">
        <f t="shared" ref="S847" si="3441">SUM(O847:O847)*M847</f>
        <v>0.05</v>
      </c>
      <c r="T847" s="193">
        <f t="shared" ref="T847" si="3442">SUM(P847:P847)*M847</f>
        <v>0.1</v>
      </c>
      <c r="U847" s="193">
        <f t="shared" ref="U847" si="3443">SUM(Q847:Q847)*M847</f>
        <v>0.1</v>
      </c>
      <c r="V847" s="201">
        <f t="shared" ref="V847" si="3444">SUM(R847:R847)*M847</f>
        <v>0.1</v>
      </c>
      <c r="W847" s="205">
        <f t="shared" si="3372"/>
        <v>0.1</v>
      </c>
      <c r="X847" s="245"/>
      <c r="Y847" s="248"/>
      <c r="Z847" s="248"/>
      <c r="AA847" s="248"/>
      <c r="AB847" s="251"/>
      <c r="AC847" s="784"/>
      <c r="AD847" s="389"/>
      <c r="AE847" s="255" t="str">
        <f t="shared" si="3299"/>
        <v>PARA MEJORAR</v>
      </c>
      <c r="AF847" s="264"/>
      <c r="AG847" s="264"/>
      <c r="AH847" s="264"/>
      <c r="AI847" s="779"/>
      <c r="AJ847" s="10"/>
      <c r="AK847" s="59"/>
      <c r="AL847" s="59"/>
      <c r="AM847" s="59"/>
      <c r="AN847" s="59"/>
      <c r="AO847" s="11"/>
      <c r="AP847" s="55"/>
    </row>
    <row r="848" spans="1:42" ht="40" customHeight="1" thickBot="1" x14ac:dyDescent="0.25">
      <c r="A848" s="767"/>
      <c r="B848" s="791"/>
      <c r="C848" s="403"/>
      <c r="D848" s="405"/>
      <c r="E848" s="411"/>
      <c r="F848" s="735"/>
      <c r="G848" s="413"/>
      <c r="H848" s="432"/>
      <c r="I848" s="419"/>
      <c r="J848" s="419"/>
      <c r="K848" s="422"/>
      <c r="L848" s="457"/>
      <c r="M848" s="427"/>
      <c r="N848" s="51" t="s">
        <v>49</v>
      </c>
      <c r="O848" s="75">
        <v>0</v>
      </c>
      <c r="P848" s="76">
        <v>0</v>
      </c>
      <c r="Q848" s="76">
        <v>0</v>
      </c>
      <c r="R848" s="158">
        <v>0</v>
      </c>
      <c r="S848" s="189">
        <f t="shared" ref="S848" si="3445">SUM(O848:O848)*M847</f>
        <v>0</v>
      </c>
      <c r="T848" s="190">
        <f t="shared" ref="T848" si="3446">SUM(P848:P848)*M847</f>
        <v>0</v>
      </c>
      <c r="U848" s="190">
        <f t="shared" ref="U848" si="3447">SUM(Q848:Q848)*M847</f>
        <v>0</v>
      </c>
      <c r="V848" s="200">
        <f t="shared" ref="V848" si="3448">SUM(R848:R848)*M847</f>
        <v>0</v>
      </c>
      <c r="W848" s="204">
        <f t="shared" si="3372"/>
        <v>0</v>
      </c>
      <c r="X848" s="245"/>
      <c r="Y848" s="248"/>
      <c r="Z848" s="248"/>
      <c r="AA848" s="248"/>
      <c r="AB848" s="251"/>
      <c r="AC848" s="784"/>
      <c r="AD848" s="389"/>
      <c r="AE848" s="256"/>
      <c r="AF848" s="264"/>
      <c r="AG848" s="264"/>
      <c r="AH848" s="264"/>
      <c r="AI848" s="779"/>
      <c r="AJ848" s="10"/>
      <c r="AK848" s="59"/>
      <c r="AL848" s="59"/>
      <c r="AM848" s="59"/>
      <c r="AN848" s="59"/>
      <c r="AO848" s="11"/>
      <c r="AP848" s="55"/>
    </row>
    <row r="849" spans="1:42" ht="40" customHeight="1" x14ac:dyDescent="0.2">
      <c r="A849" s="767"/>
      <c r="B849" s="791"/>
      <c r="C849" s="403"/>
      <c r="D849" s="405"/>
      <c r="E849" s="411"/>
      <c r="F849" s="735"/>
      <c r="G849" s="413"/>
      <c r="H849" s="432"/>
      <c r="I849" s="419"/>
      <c r="J849" s="419"/>
      <c r="K849" s="422"/>
      <c r="L849" s="772" t="s">
        <v>937</v>
      </c>
      <c r="M849" s="427">
        <v>0.1</v>
      </c>
      <c r="N849" s="53" t="s">
        <v>43</v>
      </c>
      <c r="O849" s="116">
        <v>0.25</v>
      </c>
      <c r="P849" s="111">
        <v>0.5</v>
      </c>
      <c r="Q849" s="111">
        <v>0.75</v>
      </c>
      <c r="R849" s="162">
        <v>1</v>
      </c>
      <c r="S849" s="192">
        <f t="shared" ref="S849" si="3449">SUM(O849:O849)*M849</f>
        <v>2.5000000000000001E-2</v>
      </c>
      <c r="T849" s="193">
        <f t="shared" ref="T849" si="3450">SUM(P849:P849)*M849</f>
        <v>0.05</v>
      </c>
      <c r="U849" s="193">
        <f t="shared" ref="U849" si="3451">SUM(Q849:Q849)*M849</f>
        <v>7.5000000000000011E-2</v>
      </c>
      <c r="V849" s="201">
        <f t="shared" ref="V849" si="3452">SUM(R849:R849)*M849</f>
        <v>0.1</v>
      </c>
      <c r="W849" s="205">
        <f t="shared" si="3372"/>
        <v>0.1</v>
      </c>
      <c r="X849" s="245"/>
      <c r="Y849" s="248"/>
      <c r="Z849" s="248"/>
      <c r="AA849" s="248"/>
      <c r="AB849" s="251"/>
      <c r="AC849" s="784"/>
      <c r="AD849" s="389"/>
      <c r="AE849" s="255" t="str">
        <f t="shared" si="3299"/>
        <v>PARA MEJORAR</v>
      </c>
      <c r="AF849" s="264"/>
      <c r="AG849" s="264"/>
      <c r="AH849" s="264"/>
      <c r="AI849" s="779"/>
      <c r="AJ849" s="10"/>
      <c r="AK849" s="59"/>
      <c r="AL849" s="59"/>
      <c r="AM849" s="59"/>
      <c r="AN849" s="59"/>
      <c r="AO849" s="11"/>
      <c r="AP849" s="55"/>
    </row>
    <row r="850" spans="1:42" ht="40" customHeight="1" thickBot="1" x14ac:dyDescent="0.25">
      <c r="A850" s="767"/>
      <c r="B850" s="791"/>
      <c r="C850" s="403"/>
      <c r="D850" s="405"/>
      <c r="E850" s="411"/>
      <c r="F850" s="735"/>
      <c r="G850" s="414"/>
      <c r="H850" s="433"/>
      <c r="I850" s="420"/>
      <c r="J850" s="420"/>
      <c r="K850" s="423"/>
      <c r="L850" s="775"/>
      <c r="M850" s="449"/>
      <c r="N850" s="51" t="s">
        <v>49</v>
      </c>
      <c r="O850" s="77">
        <v>0</v>
      </c>
      <c r="P850" s="78">
        <v>0</v>
      </c>
      <c r="Q850" s="78">
        <v>0</v>
      </c>
      <c r="R850" s="159">
        <v>0</v>
      </c>
      <c r="S850" s="195">
        <f t="shared" ref="S850" si="3453">SUM(O850:O850)*M849</f>
        <v>0</v>
      </c>
      <c r="T850" s="196">
        <f t="shared" ref="T850" si="3454">SUM(P850:P850)*M849</f>
        <v>0</v>
      </c>
      <c r="U850" s="196">
        <f t="shared" ref="U850" si="3455">SUM(Q850:Q850)*M849</f>
        <v>0</v>
      </c>
      <c r="V850" s="202">
        <f t="shared" ref="V850" si="3456">SUM(R850:R850)*M849</f>
        <v>0</v>
      </c>
      <c r="W850" s="206">
        <f t="shared" si="3372"/>
        <v>0</v>
      </c>
      <c r="X850" s="246"/>
      <c r="Y850" s="249"/>
      <c r="Z850" s="249"/>
      <c r="AA850" s="249"/>
      <c r="AB850" s="252"/>
      <c r="AC850" s="784"/>
      <c r="AD850" s="390"/>
      <c r="AE850" s="256"/>
      <c r="AF850" s="265"/>
      <c r="AG850" s="264"/>
      <c r="AH850" s="264"/>
      <c r="AI850" s="779"/>
      <c r="AJ850" s="10"/>
      <c r="AK850" s="59"/>
      <c r="AL850" s="59"/>
      <c r="AM850" s="59"/>
      <c r="AN850" s="59"/>
      <c r="AO850" s="11"/>
      <c r="AP850" s="55"/>
    </row>
    <row r="851" spans="1:42" ht="45" customHeight="1" x14ac:dyDescent="0.2">
      <c r="A851" s="767"/>
      <c r="B851" s="791"/>
      <c r="C851" s="403"/>
      <c r="D851" s="405"/>
      <c r="E851" s="411"/>
      <c r="F851" s="735"/>
      <c r="G851" s="412" t="s">
        <v>938</v>
      </c>
      <c r="H851" s="431">
        <v>118</v>
      </c>
      <c r="I851" s="418" t="s">
        <v>939</v>
      </c>
      <c r="J851" s="418" t="s">
        <v>940</v>
      </c>
      <c r="K851" s="421">
        <v>0</v>
      </c>
      <c r="L851" s="424" t="s">
        <v>941</v>
      </c>
      <c r="M851" s="434">
        <v>1</v>
      </c>
      <c r="N851" s="53" t="s">
        <v>43</v>
      </c>
      <c r="O851" s="101">
        <v>0</v>
      </c>
      <c r="P851" s="102">
        <v>0.25</v>
      </c>
      <c r="Q851" s="102">
        <v>0.5</v>
      </c>
      <c r="R851" s="160">
        <v>1</v>
      </c>
      <c r="S851" s="186">
        <f t="shared" ref="S851" si="3457">SUM(O851:O851)*M851</f>
        <v>0</v>
      </c>
      <c r="T851" s="187">
        <f t="shared" ref="T851" si="3458">SUM(P851:P851)*M851</f>
        <v>0.25</v>
      </c>
      <c r="U851" s="187">
        <f t="shared" ref="U851" si="3459">SUM(Q851:Q851)*M851</f>
        <v>0.5</v>
      </c>
      <c r="V851" s="199">
        <f t="shared" ref="V851" si="3460">SUM(R851:R851)*M851</f>
        <v>1</v>
      </c>
      <c r="W851" s="203">
        <f t="shared" si="3372"/>
        <v>1</v>
      </c>
      <c r="X851" s="245">
        <f>+S848</f>
        <v>0</v>
      </c>
      <c r="Y851" s="248">
        <f>+T848</f>
        <v>0</v>
      </c>
      <c r="Z851" s="248">
        <f>+U848</f>
        <v>0</v>
      </c>
      <c r="AA851" s="248">
        <f>+V848</f>
        <v>0</v>
      </c>
      <c r="AB851" s="251">
        <f>+W848</f>
        <v>0</v>
      </c>
      <c r="AC851" s="784"/>
      <c r="AD851" s="759" t="s">
        <v>942</v>
      </c>
      <c r="AE851" s="255" t="str">
        <f t="shared" si="3299"/>
        <v>EQUILIBRADA</v>
      </c>
      <c r="AF851" s="263" t="str">
        <f>IF(COUNTIF(AE851:AE852,"PARA MEJORAR")&gt;=1,"PARA MEJORAR","BIEN")</f>
        <v>BIEN</v>
      </c>
      <c r="AG851" s="264"/>
      <c r="AH851" s="264"/>
      <c r="AI851" s="779"/>
      <c r="AJ851" s="5"/>
      <c r="AK851" s="6"/>
      <c r="AL851" s="6"/>
      <c r="AM851" s="6"/>
      <c r="AN851" s="6"/>
      <c r="AO851" s="7"/>
      <c r="AP851" s="55"/>
    </row>
    <row r="852" spans="1:42" ht="60" customHeight="1" thickBot="1" x14ac:dyDescent="0.25">
      <c r="A852" s="767"/>
      <c r="B852" s="791"/>
      <c r="C852" s="403"/>
      <c r="D852" s="405"/>
      <c r="E852" s="411"/>
      <c r="F852" s="735"/>
      <c r="G852" s="414"/>
      <c r="H852" s="433"/>
      <c r="I852" s="420"/>
      <c r="J852" s="420"/>
      <c r="K852" s="423"/>
      <c r="L852" s="428"/>
      <c r="M852" s="435"/>
      <c r="N852" s="51" t="s">
        <v>49</v>
      </c>
      <c r="O852" s="77">
        <v>0</v>
      </c>
      <c r="P852" s="78">
        <v>0</v>
      </c>
      <c r="Q852" s="78">
        <v>0</v>
      </c>
      <c r="R852" s="159">
        <v>0</v>
      </c>
      <c r="S852" s="195">
        <f t="shared" ref="S852" si="3461">SUM(O852:O852)*M851</f>
        <v>0</v>
      </c>
      <c r="T852" s="196">
        <f t="shared" ref="T852" si="3462">SUM(P852:P852)*M851</f>
        <v>0</v>
      </c>
      <c r="U852" s="196">
        <f t="shared" ref="U852" si="3463">SUM(Q852:Q852)*M851</f>
        <v>0</v>
      </c>
      <c r="V852" s="202">
        <f t="shared" ref="V852" si="3464">SUM(R852:R852)*M851</f>
        <v>0</v>
      </c>
      <c r="W852" s="206">
        <f t="shared" si="3372"/>
        <v>0</v>
      </c>
      <c r="X852" s="245"/>
      <c r="Y852" s="248"/>
      <c r="Z852" s="248"/>
      <c r="AA852" s="248"/>
      <c r="AB852" s="251"/>
      <c r="AC852" s="784"/>
      <c r="AD852" s="716"/>
      <c r="AE852" s="256"/>
      <c r="AF852" s="264"/>
      <c r="AG852" s="264"/>
      <c r="AH852" s="264"/>
      <c r="AI852" s="779"/>
      <c r="AJ852" s="10"/>
      <c r="AK852" s="59"/>
      <c r="AL852" s="59"/>
      <c r="AM852" s="59"/>
      <c r="AN852" s="59"/>
      <c r="AO852" s="11"/>
      <c r="AP852" s="55"/>
    </row>
    <row r="853" spans="1:42" ht="40" customHeight="1" x14ac:dyDescent="0.2">
      <c r="A853" s="767"/>
      <c r="B853" s="791"/>
      <c r="C853" s="403"/>
      <c r="D853" s="405"/>
      <c r="E853" s="411"/>
      <c r="F853" s="735"/>
      <c r="G853" s="412" t="s">
        <v>943</v>
      </c>
      <c r="H853" s="768">
        <v>119</v>
      </c>
      <c r="I853" s="418" t="s">
        <v>944</v>
      </c>
      <c r="J853" s="418" t="s">
        <v>945</v>
      </c>
      <c r="K853" s="421">
        <v>0</v>
      </c>
      <c r="L853" s="454" t="s">
        <v>946</v>
      </c>
      <c r="M853" s="434">
        <v>0.7</v>
      </c>
      <c r="N853" s="53" t="s">
        <v>43</v>
      </c>
      <c r="O853" s="101">
        <v>0.25</v>
      </c>
      <c r="P853" s="102">
        <v>0.5</v>
      </c>
      <c r="Q853" s="102">
        <v>0.75</v>
      </c>
      <c r="R853" s="160">
        <v>1</v>
      </c>
      <c r="S853" s="186">
        <f t="shared" ref="S853" si="3465">SUM(O853:O853)*M853</f>
        <v>0.17499999999999999</v>
      </c>
      <c r="T853" s="187">
        <f t="shared" ref="T853" si="3466">SUM(P853:P853)*M853</f>
        <v>0.35</v>
      </c>
      <c r="U853" s="187">
        <f t="shared" ref="U853" si="3467">SUM(Q853:Q853)*M853</f>
        <v>0.52499999999999991</v>
      </c>
      <c r="V853" s="199">
        <f t="shared" ref="V853" si="3468">SUM(R853:R853)*M853</f>
        <v>0.7</v>
      </c>
      <c r="W853" s="203">
        <f t="shared" si="3372"/>
        <v>0.7</v>
      </c>
      <c r="X853" s="244">
        <f>+S850+S852</f>
        <v>0</v>
      </c>
      <c r="Y853" s="247">
        <f>+T850+T852</f>
        <v>0</v>
      </c>
      <c r="Z853" s="247">
        <f>+U850+U852</f>
        <v>0</v>
      </c>
      <c r="AA853" s="247">
        <f>+V850+V852</f>
        <v>0</v>
      </c>
      <c r="AB853" s="250">
        <f>+W850+W852</f>
        <v>0</v>
      </c>
      <c r="AC853" s="784"/>
      <c r="AD853" s="716"/>
      <c r="AE853" s="255" t="str">
        <f t="shared" si="3299"/>
        <v>PARA MEJORAR</v>
      </c>
      <c r="AF853" s="263" t="str">
        <f>IF(COUNTIF(AE853:AE856,"PARA MEJORAR")&gt;=1,"PARA MEJORAR","BIEN")</f>
        <v>PARA MEJORAR</v>
      </c>
      <c r="AG853" s="264"/>
      <c r="AH853" s="264"/>
      <c r="AI853" s="779"/>
      <c r="AJ853" s="5"/>
      <c r="AK853" s="6"/>
      <c r="AL853" s="6"/>
      <c r="AM853" s="6"/>
      <c r="AN853" s="6"/>
      <c r="AO853" s="7"/>
      <c r="AP853" s="55"/>
    </row>
    <row r="854" spans="1:42" ht="40" customHeight="1" thickBot="1" x14ac:dyDescent="0.25">
      <c r="A854" s="767"/>
      <c r="B854" s="791"/>
      <c r="C854" s="403"/>
      <c r="D854" s="405"/>
      <c r="E854" s="411"/>
      <c r="F854" s="735"/>
      <c r="G854" s="413"/>
      <c r="H854" s="769"/>
      <c r="I854" s="419"/>
      <c r="J854" s="419"/>
      <c r="K854" s="422"/>
      <c r="L854" s="455"/>
      <c r="M854" s="442"/>
      <c r="N854" s="51" t="s">
        <v>49</v>
      </c>
      <c r="O854" s="75">
        <v>0</v>
      </c>
      <c r="P854" s="76">
        <v>0</v>
      </c>
      <c r="Q854" s="76">
        <v>0</v>
      </c>
      <c r="R854" s="158">
        <v>0</v>
      </c>
      <c r="S854" s="189">
        <f t="shared" ref="S854" si="3469">SUM(O854:O854)*M853</f>
        <v>0</v>
      </c>
      <c r="T854" s="190">
        <f t="shared" ref="T854" si="3470">SUM(P854:P854)*M853</f>
        <v>0</v>
      </c>
      <c r="U854" s="190">
        <f t="shared" ref="U854" si="3471">SUM(Q854:Q854)*M853</f>
        <v>0</v>
      </c>
      <c r="V854" s="200">
        <f t="shared" ref="V854" si="3472">SUM(R854:R854)*M853</f>
        <v>0</v>
      </c>
      <c r="W854" s="204">
        <f t="shared" si="3372"/>
        <v>0</v>
      </c>
      <c r="X854" s="245"/>
      <c r="Y854" s="248"/>
      <c r="Z854" s="248"/>
      <c r="AA854" s="248"/>
      <c r="AB854" s="251"/>
      <c r="AC854" s="784"/>
      <c r="AD854" s="716"/>
      <c r="AE854" s="256"/>
      <c r="AF854" s="264"/>
      <c r="AG854" s="264"/>
      <c r="AH854" s="264"/>
      <c r="AI854" s="779"/>
      <c r="AJ854" s="10"/>
      <c r="AK854" s="59"/>
      <c r="AL854" s="59"/>
      <c r="AM854" s="59"/>
      <c r="AN854" s="59"/>
      <c r="AO854" s="11"/>
      <c r="AP854" s="55"/>
    </row>
    <row r="855" spans="1:42" ht="40" customHeight="1" x14ac:dyDescent="0.2">
      <c r="A855" s="767"/>
      <c r="B855" s="791"/>
      <c r="C855" s="403"/>
      <c r="D855" s="405"/>
      <c r="E855" s="411"/>
      <c r="F855" s="735"/>
      <c r="G855" s="413"/>
      <c r="H855" s="769"/>
      <c r="I855" s="419"/>
      <c r="J855" s="419"/>
      <c r="K855" s="422"/>
      <c r="L855" s="758" t="s">
        <v>947</v>
      </c>
      <c r="M855" s="442">
        <v>0.3</v>
      </c>
      <c r="N855" s="53" t="s">
        <v>43</v>
      </c>
      <c r="O855" s="116">
        <v>0</v>
      </c>
      <c r="P855" s="111">
        <v>0</v>
      </c>
      <c r="Q855" s="111">
        <v>0.5</v>
      </c>
      <c r="R855" s="162">
        <v>1</v>
      </c>
      <c r="S855" s="192">
        <f t="shared" ref="S855" si="3473">SUM(O855:O855)*M855</f>
        <v>0</v>
      </c>
      <c r="T855" s="193">
        <f t="shared" ref="T855" si="3474">SUM(P855:P855)*M855</f>
        <v>0</v>
      </c>
      <c r="U855" s="193">
        <f t="shared" ref="U855" si="3475">SUM(Q855:Q855)*M855</f>
        <v>0.15</v>
      </c>
      <c r="V855" s="201">
        <f t="shared" ref="V855" si="3476">SUM(R855:R855)*M855</f>
        <v>0.3</v>
      </c>
      <c r="W855" s="205">
        <f t="shared" si="3372"/>
        <v>0.3</v>
      </c>
      <c r="X855" s="245"/>
      <c r="Y855" s="248"/>
      <c r="Z855" s="248"/>
      <c r="AA855" s="248"/>
      <c r="AB855" s="251"/>
      <c r="AC855" s="784"/>
      <c r="AD855" s="716"/>
      <c r="AE855" s="255" t="str">
        <f t="shared" si="3299"/>
        <v>EQUILIBRADA</v>
      </c>
      <c r="AF855" s="264"/>
      <c r="AG855" s="264"/>
      <c r="AH855" s="264"/>
      <c r="AI855" s="779"/>
      <c r="AJ855" s="10"/>
      <c r="AK855" s="59"/>
      <c r="AL855" s="59"/>
      <c r="AM855" s="59"/>
      <c r="AN855" s="59"/>
      <c r="AO855" s="11"/>
      <c r="AP855" s="55"/>
    </row>
    <row r="856" spans="1:42" ht="40" customHeight="1" thickBot="1" x14ac:dyDescent="0.25">
      <c r="A856" s="771"/>
      <c r="B856" s="791"/>
      <c r="C856" s="757"/>
      <c r="D856" s="406"/>
      <c r="E856" s="751"/>
      <c r="F856" s="763"/>
      <c r="G856" s="414"/>
      <c r="H856" s="770"/>
      <c r="I856" s="420"/>
      <c r="J856" s="420"/>
      <c r="K856" s="423"/>
      <c r="L856" s="739"/>
      <c r="M856" s="435"/>
      <c r="N856" s="51" t="s">
        <v>49</v>
      </c>
      <c r="O856" s="77">
        <v>0</v>
      </c>
      <c r="P856" s="78">
        <v>0</v>
      </c>
      <c r="Q856" s="78">
        <v>0</v>
      </c>
      <c r="R856" s="159">
        <v>0</v>
      </c>
      <c r="S856" s="195">
        <f t="shared" ref="S856" si="3477">SUM(O856:O856)*M855</f>
        <v>0</v>
      </c>
      <c r="T856" s="196">
        <f t="shared" ref="T856" si="3478">SUM(P856:P856)*M855</f>
        <v>0</v>
      </c>
      <c r="U856" s="196">
        <f t="shared" ref="U856" si="3479">SUM(Q856:Q856)*M855</f>
        <v>0</v>
      </c>
      <c r="V856" s="202">
        <f t="shared" ref="V856" si="3480">SUM(R856:R856)*M855</f>
        <v>0</v>
      </c>
      <c r="W856" s="206">
        <f t="shared" si="3372"/>
        <v>0</v>
      </c>
      <c r="X856" s="245"/>
      <c r="Y856" s="248"/>
      <c r="Z856" s="248"/>
      <c r="AA856" s="248"/>
      <c r="AB856" s="251"/>
      <c r="AC856" s="784"/>
      <c r="AD856" s="717"/>
      <c r="AE856" s="256"/>
      <c r="AF856" s="265"/>
      <c r="AG856" s="265"/>
      <c r="AH856" s="264"/>
      <c r="AI856" s="779"/>
      <c r="AJ856" s="10"/>
      <c r="AK856" s="59"/>
      <c r="AL856" s="59"/>
      <c r="AM856" s="59"/>
      <c r="AN856" s="59"/>
      <c r="AO856" s="11"/>
      <c r="AP856" s="55"/>
    </row>
    <row r="857" spans="1:42" ht="40" customHeight="1" x14ac:dyDescent="0.2">
      <c r="A857" s="766" t="s">
        <v>948</v>
      </c>
      <c r="B857" s="791"/>
      <c r="C857" s="402">
        <v>56</v>
      </c>
      <c r="D857" s="404" t="s">
        <v>949</v>
      </c>
      <c r="E857" s="410">
        <v>63</v>
      </c>
      <c r="F857" s="734" t="s">
        <v>950</v>
      </c>
      <c r="G857" s="412" t="s">
        <v>951</v>
      </c>
      <c r="H857" s="431">
        <v>120</v>
      </c>
      <c r="I857" s="418" t="s">
        <v>952</v>
      </c>
      <c r="J857" s="418" t="s">
        <v>953</v>
      </c>
      <c r="K857" s="421">
        <v>0</v>
      </c>
      <c r="L857" s="424" t="s">
        <v>954</v>
      </c>
      <c r="M857" s="426">
        <v>0.2</v>
      </c>
      <c r="N857" s="53" t="s">
        <v>43</v>
      </c>
      <c r="O857" s="101">
        <v>0</v>
      </c>
      <c r="P857" s="102">
        <v>0</v>
      </c>
      <c r="Q857" s="102">
        <v>0.5</v>
      </c>
      <c r="R857" s="160">
        <v>1</v>
      </c>
      <c r="S857" s="186">
        <f t="shared" ref="S857" si="3481">SUM(O857:O857)*M857</f>
        <v>0</v>
      </c>
      <c r="T857" s="187">
        <f t="shared" ref="T857" si="3482">SUM(P857:P857)*M857</f>
        <v>0</v>
      </c>
      <c r="U857" s="187">
        <f t="shared" ref="U857" si="3483">SUM(Q857:Q857)*M857</f>
        <v>0.1</v>
      </c>
      <c r="V857" s="199">
        <f t="shared" ref="V857" si="3484">SUM(R857:R857)*M857</f>
        <v>0.2</v>
      </c>
      <c r="W857" s="203">
        <f t="shared" si="3372"/>
        <v>0.2</v>
      </c>
      <c r="X857" s="244">
        <f>+S854+S860+S862+S864+S856+S858</f>
        <v>0</v>
      </c>
      <c r="Y857" s="247">
        <f>+T854+T860+T862+T864+T856+T858</f>
        <v>0</v>
      </c>
      <c r="Z857" s="247">
        <f>+U854+U860+U862+U864+U856+U858</f>
        <v>0</v>
      </c>
      <c r="AA857" s="247">
        <f>+V854+V860+V862+V864+V856+V858</f>
        <v>0</v>
      </c>
      <c r="AB857" s="250">
        <f>+W854+W860+W862+W864+W856+W858</f>
        <v>0</v>
      </c>
      <c r="AC857" s="784"/>
      <c r="AD857" s="764" t="s">
        <v>955</v>
      </c>
      <c r="AE857" s="255" t="str">
        <f t="shared" si="3299"/>
        <v>EQUILIBRADA</v>
      </c>
      <c r="AF857" s="263" t="str">
        <f>IF(COUNTIF(AE857:AE868,"PARA MEJORAR")&gt;=1,"PARA MEJORAR","BIEN")</f>
        <v>BIEN</v>
      </c>
      <c r="AG857" s="263" t="str">
        <f>IF(COUNTIF(AF857:AF868,"PARA MEJORAR")&gt;=1,"PARA MEJORAR","BIEN")</f>
        <v>BIEN</v>
      </c>
      <c r="AH857" s="264"/>
      <c r="AI857" s="779"/>
      <c r="AJ857" s="5"/>
      <c r="AK857" s="6"/>
      <c r="AL857" s="6"/>
      <c r="AM857" s="6"/>
      <c r="AN857" s="6"/>
      <c r="AO857" s="7"/>
      <c r="AP857" s="55"/>
    </row>
    <row r="858" spans="1:42" ht="40" customHeight="1" thickBot="1" x14ac:dyDescent="0.25">
      <c r="A858" s="767"/>
      <c r="B858" s="791"/>
      <c r="C858" s="403"/>
      <c r="D858" s="405"/>
      <c r="E858" s="411"/>
      <c r="F858" s="735"/>
      <c r="G858" s="413"/>
      <c r="H858" s="432"/>
      <c r="I858" s="419"/>
      <c r="J858" s="419"/>
      <c r="K858" s="422"/>
      <c r="L858" s="425"/>
      <c r="M858" s="427"/>
      <c r="N858" s="51" t="s">
        <v>49</v>
      </c>
      <c r="O858" s="75">
        <v>0</v>
      </c>
      <c r="P858" s="76">
        <v>0</v>
      </c>
      <c r="Q858" s="76">
        <v>0</v>
      </c>
      <c r="R858" s="158">
        <v>0</v>
      </c>
      <c r="S858" s="189">
        <f t="shared" ref="S858" si="3485">SUM(O858:O858)*M857</f>
        <v>0</v>
      </c>
      <c r="T858" s="190">
        <f t="shared" ref="T858" si="3486">SUM(P858:P858)*M857</f>
        <v>0</v>
      </c>
      <c r="U858" s="190">
        <f t="shared" ref="U858" si="3487">SUM(Q858:Q858)*M857</f>
        <v>0</v>
      </c>
      <c r="V858" s="200">
        <f t="shared" ref="V858" si="3488">SUM(R858:R858)*M857</f>
        <v>0</v>
      </c>
      <c r="W858" s="204">
        <f t="shared" si="3372"/>
        <v>0</v>
      </c>
      <c r="X858" s="245"/>
      <c r="Y858" s="248"/>
      <c r="Z858" s="248"/>
      <c r="AA858" s="248"/>
      <c r="AB858" s="251"/>
      <c r="AC858" s="784"/>
      <c r="AD858" s="765"/>
      <c r="AE858" s="256"/>
      <c r="AF858" s="264"/>
      <c r="AG858" s="264"/>
      <c r="AH858" s="264"/>
      <c r="AI858" s="779"/>
      <c r="AJ858" s="10"/>
      <c r="AK858" s="59"/>
      <c r="AL858" s="59"/>
      <c r="AM858" s="59"/>
      <c r="AN858" s="59"/>
      <c r="AO858" s="11"/>
      <c r="AP858" s="55"/>
    </row>
    <row r="859" spans="1:42" ht="40" customHeight="1" x14ac:dyDescent="0.2">
      <c r="A859" s="767"/>
      <c r="B859" s="791"/>
      <c r="C859" s="403"/>
      <c r="D859" s="405"/>
      <c r="E859" s="411"/>
      <c r="F859" s="735"/>
      <c r="G859" s="413"/>
      <c r="H859" s="432"/>
      <c r="I859" s="419"/>
      <c r="J859" s="419"/>
      <c r="K859" s="422"/>
      <c r="L859" s="715" t="s">
        <v>956</v>
      </c>
      <c r="M859" s="427">
        <v>0.2</v>
      </c>
      <c r="N859" s="53" t="s">
        <v>43</v>
      </c>
      <c r="O859" s="116">
        <v>0</v>
      </c>
      <c r="P859" s="111">
        <v>0</v>
      </c>
      <c r="Q859" s="111">
        <v>0.5</v>
      </c>
      <c r="R859" s="162">
        <v>1</v>
      </c>
      <c r="S859" s="192">
        <f t="shared" ref="S859" si="3489">SUM(O859:O859)*M859</f>
        <v>0</v>
      </c>
      <c r="T859" s="193">
        <f t="shared" ref="T859" si="3490">SUM(P859:P859)*M859</f>
        <v>0</v>
      </c>
      <c r="U859" s="193">
        <f t="shared" ref="U859" si="3491">SUM(Q859:Q859)*M859</f>
        <v>0.1</v>
      </c>
      <c r="V859" s="201">
        <f t="shared" ref="V859" si="3492">SUM(R859:R859)*M859</f>
        <v>0.2</v>
      </c>
      <c r="W859" s="205">
        <f t="shared" si="3372"/>
        <v>0.2</v>
      </c>
      <c r="X859" s="245"/>
      <c r="Y859" s="248"/>
      <c r="Z859" s="248"/>
      <c r="AA859" s="248"/>
      <c r="AB859" s="251"/>
      <c r="AC859" s="784"/>
      <c r="AD859" s="765"/>
      <c r="AE859" s="255" t="str">
        <f t="shared" si="3299"/>
        <v>EQUILIBRADA</v>
      </c>
      <c r="AF859" s="264"/>
      <c r="AG859" s="264"/>
      <c r="AH859" s="264"/>
      <c r="AI859" s="779"/>
      <c r="AJ859" s="10"/>
      <c r="AK859" s="59"/>
      <c r="AL859" s="59"/>
      <c r="AM859" s="59"/>
      <c r="AN859" s="59"/>
      <c r="AO859" s="11"/>
      <c r="AP859" s="55"/>
    </row>
    <row r="860" spans="1:42" ht="40" customHeight="1" thickBot="1" x14ac:dyDescent="0.25">
      <c r="A860" s="767"/>
      <c r="B860" s="791"/>
      <c r="C860" s="403"/>
      <c r="D860" s="405"/>
      <c r="E860" s="411"/>
      <c r="F860" s="735"/>
      <c r="G860" s="413"/>
      <c r="H860" s="432"/>
      <c r="I860" s="419"/>
      <c r="J860" s="419"/>
      <c r="K860" s="422"/>
      <c r="L860" s="425"/>
      <c r="M860" s="427"/>
      <c r="N860" s="51" t="s">
        <v>49</v>
      </c>
      <c r="O860" s="75">
        <v>0</v>
      </c>
      <c r="P860" s="76">
        <v>0</v>
      </c>
      <c r="Q860" s="76">
        <v>0</v>
      </c>
      <c r="R860" s="158">
        <v>0</v>
      </c>
      <c r="S860" s="189">
        <f t="shared" ref="S860" si="3493">SUM(O860:O860)*M859</f>
        <v>0</v>
      </c>
      <c r="T860" s="190">
        <f t="shared" ref="T860" si="3494">SUM(P860:P860)*M859</f>
        <v>0</v>
      </c>
      <c r="U860" s="190">
        <f t="shared" ref="U860" si="3495">SUM(Q860:Q860)*M859</f>
        <v>0</v>
      </c>
      <c r="V860" s="200">
        <f t="shared" ref="V860" si="3496">SUM(R860:R860)*M859</f>
        <v>0</v>
      </c>
      <c r="W860" s="204">
        <f t="shared" si="3372"/>
        <v>0</v>
      </c>
      <c r="X860" s="245"/>
      <c r="Y860" s="248"/>
      <c r="Z860" s="248"/>
      <c r="AA860" s="248"/>
      <c r="AB860" s="251"/>
      <c r="AC860" s="784"/>
      <c r="AD860" s="765"/>
      <c r="AE860" s="256"/>
      <c r="AF860" s="264"/>
      <c r="AG860" s="264"/>
      <c r="AH860" s="264"/>
      <c r="AI860" s="779"/>
      <c r="AJ860" s="10"/>
      <c r="AK860" s="59"/>
      <c r="AL860" s="59"/>
      <c r="AM860" s="59"/>
      <c r="AN860" s="59"/>
      <c r="AO860" s="11"/>
      <c r="AP860" s="55"/>
    </row>
    <row r="861" spans="1:42" ht="40" customHeight="1" x14ac:dyDescent="0.2">
      <c r="A861" s="767"/>
      <c r="B861" s="791"/>
      <c r="C861" s="403"/>
      <c r="D861" s="405"/>
      <c r="E861" s="411"/>
      <c r="F861" s="735"/>
      <c r="G861" s="413"/>
      <c r="H861" s="432"/>
      <c r="I861" s="419"/>
      <c r="J861" s="419"/>
      <c r="K861" s="422"/>
      <c r="L861" s="715" t="s">
        <v>957</v>
      </c>
      <c r="M861" s="427">
        <v>0.15</v>
      </c>
      <c r="N861" s="53" t="s">
        <v>43</v>
      </c>
      <c r="O861" s="116">
        <v>0</v>
      </c>
      <c r="P861" s="111">
        <v>0</v>
      </c>
      <c r="Q861" s="111">
        <v>0</v>
      </c>
      <c r="R861" s="162">
        <v>1</v>
      </c>
      <c r="S861" s="192">
        <f t="shared" ref="S861" si="3497">SUM(O861:O861)*M861</f>
        <v>0</v>
      </c>
      <c r="T861" s="193">
        <f t="shared" ref="T861" si="3498">SUM(P861:P861)*M861</f>
        <v>0</v>
      </c>
      <c r="U861" s="193">
        <f t="shared" ref="U861" si="3499">SUM(Q861:Q861)*M861</f>
        <v>0</v>
      </c>
      <c r="V861" s="201">
        <f t="shared" ref="V861" si="3500">SUM(R861:R861)*M861</f>
        <v>0.15</v>
      </c>
      <c r="W861" s="205">
        <f t="shared" si="3372"/>
        <v>0.15</v>
      </c>
      <c r="X861" s="245"/>
      <c r="Y861" s="248"/>
      <c r="Z861" s="248"/>
      <c r="AA861" s="248"/>
      <c r="AB861" s="251"/>
      <c r="AC861" s="784"/>
      <c r="AD861" s="765"/>
      <c r="AE861" s="255" t="str">
        <f t="shared" si="3299"/>
        <v>EQUILIBRADA</v>
      </c>
      <c r="AF861" s="264"/>
      <c r="AG861" s="264"/>
      <c r="AH861" s="264"/>
      <c r="AI861" s="779"/>
      <c r="AJ861" s="10"/>
      <c r="AK861" s="59"/>
      <c r="AL861" s="59"/>
      <c r="AM861" s="59"/>
      <c r="AN861" s="59"/>
      <c r="AO861" s="11"/>
      <c r="AP861" s="55"/>
    </row>
    <row r="862" spans="1:42" ht="40" customHeight="1" thickBot="1" x14ac:dyDescent="0.25">
      <c r="A862" s="767"/>
      <c r="B862" s="791"/>
      <c r="C862" s="403"/>
      <c r="D862" s="405"/>
      <c r="E862" s="411"/>
      <c r="F862" s="735"/>
      <c r="G862" s="413"/>
      <c r="H862" s="432"/>
      <c r="I862" s="419"/>
      <c r="J862" s="419"/>
      <c r="K862" s="422"/>
      <c r="L862" s="425"/>
      <c r="M862" s="427"/>
      <c r="N862" s="51" t="s">
        <v>49</v>
      </c>
      <c r="O862" s="75">
        <v>0</v>
      </c>
      <c r="P862" s="76">
        <v>0</v>
      </c>
      <c r="Q862" s="76">
        <v>0</v>
      </c>
      <c r="R862" s="158">
        <v>0</v>
      </c>
      <c r="S862" s="189">
        <f t="shared" ref="S862" si="3501">SUM(O862:O862)*M861</f>
        <v>0</v>
      </c>
      <c r="T862" s="190">
        <f t="shared" ref="T862" si="3502">SUM(P862:P862)*M861</f>
        <v>0</v>
      </c>
      <c r="U862" s="190">
        <f t="shared" ref="U862" si="3503">SUM(Q862:Q862)*M861</f>
        <v>0</v>
      </c>
      <c r="V862" s="200">
        <f t="shared" ref="V862" si="3504">SUM(R862:R862)*M861</f>
        <v>0</v>
      </c>
      <c r="W862" s="204">
        <f t="shared" si="3372"/>
        <v>0</v>
      </c>
      <c r="X862" s="245"/>
      <c r="Y862" s="248"/>
      <c r="Z862" s="248"/>
      <c r="AA862" s="248"/>
      <c r="AB862" s="251"/>
      <c r="AC862" s="784"/>
      <c r="AD862" s="765"/>
      <c r="AE862" s="256"/>
      <c r="AF862" s="264"/>
      <c r="AG862" s="264"/>
      <c r="AH862" s="264"/>
      <c r="AI862" s="779"/>
      <c r="AJ862" s="10"/>
      <c r="AK862" s="59"/>
      <c r="AL862" s="59"/>
      <c r="AM862" s="59"/>
      <c r="AN862" s="59"/>
      <c r="AO862" s="11"/>
      <c r="AP862" s="55"/>
    </row>
    <row r="863" spans="1:42" ht="40" customHeight="1" x14ac:dyDescent="0.2">
      <c r="A863" s="767"/>
      <c r="B863" s="791"/>
      <c r="C863" s="403"/>
      <c r="D863" s="405"/>
      <c r="E863" s="411"/>
      <c r="F863" s="735"/>
      <c r="G863" s="413"/>
      <c r="H863" s="432"/>
      <c r="I863" s="419"/>
      <c r="J863" s="419"/>
      <c r="K863" s="422"/>
      <c r="L863" s="715" t="s">
        <v>958</v>
      </c>
      <c r="M863" s="427">
        <v>0.15</v>
      </c>
      <c r="N863" s="53" t="s">
        <v>43</v>
      </c>
      <c r="O863" s="116">
        <v>0</v>
      </c>
      <c r="P863" s="111">
        <v>0</v>
      </c>
      <c r="Q863" s="111">
        <v>0</v>
      </c>
      <c r="R863" s="162">
        <v>1</v>
      </c>
      <c r="S863" s="192">
        <f t="shared" ref="S863" si="3505">SUM(O863:O863)*M863</f>
        <v>0</v>
      </c>
      <c r="T863" s="193">
        <f t="shared" ref="T863" si="3506">SUM(P863:P863)*M863</f>
        <v>0</v>
      </c>
      <c r="U863" s="193">
        <f t="shared" ref="U863" si="3507">SUM(Q863:Q863)*M863</f>
        <v>0</v>
      </c>
      <c r="V863" s="201">
        <f t="shared" ref="V863" si="3508">SUM(R863:R863)*M863</f>
        <v>0.15</v>
      </c>
      <c r="W863" s="205">
        <f t="shared" si="3372"/>
        <v>0.15</v>
      </c>
      <c r="X863" s="245"/>
      <c r="Y863" s="248"/>
      <c r="Z863" s="248"/>
      <c r="AA863" s="248"/>
      <c r="AB863" s="251"/>
      <c r="AC863" s="784"/>
      <c r="AD863" s="765"/>
      <c r="AE863" s="255" t="str">
        <f t="shared" si="3299"/>
        <v>EQUILIBRADA</v>
      </c>
      <c r="AF863" s="264"/>
      <c r="AG863" s="264"/>
      <c r="AH863" s="264"/>
      <c r="AI863" s="779"/>
      <c r="AJ863" s="10"/>
      <c r="AK863" s="59"/>
      <c r="AL863" s="59"/>
      <c r="AM863" s="59"/>
      <c r="AN863" s="59"/>
      <c r="AO863" s="11"/>
      <c r="AP863" s="55"/>
    </row>
    <row r="864" spans="1:42" ht="40" customHeight="1" thickBot="1" x14ac:dyDescent="0.25">
      <c r="A864" s="767"/>
      <c r="B864" s="791"/>
      <c r="C864" s="403"/>
      <c r="D864" s="405"/>
      <c r="E864" s="411"/>
      <c r="F864" s="735"/>
      <c r="G864" s="413"/>
      <c r="H864" s="432"/>
      <c r="I864" s="419"/>
      <c r="J864" s="419"/>
      <c r="K864" s="422"/>
      <c r="L864" s="425"/>
      <c r="M864" s="427"/>
      <c r="N864" s="51" t="s">
        <v>49</v>
      </c>
      <c r="O864" s="75">
        <v>0</v>
      </c>
      <c r="P864" s="76">
        <v>0</v>
      </c>
      <c r="Q864" s="76">
        <v>0</v>
      </c>
      <c r="R864" s="158">
        <v>0</v>
      </c>
      <c r="S864" s="189">
        <f t="shared" ref="S864" si="3509">SUM(O864:O864)*M863</f>
        <v>0</v>
      </c>
      <c r="T864" s="190">
        <f t="shared" ref="T864" si="3510">SUM(P864:P864)*M863</f>
        <v>0</v>
      </c>
      <c r="U864" s="190">
        <f t="shared" ref="U864" si="3511">SUM(Q864:Q864)*M863</f>
        <v>0</v>
      </c>
      <c r="V864" s="200">
        <f t="shared" ref="V864" si="3512">SUM(R864:R864)*M863</f>
        <v>0</v>
      </c>
      <c r="W864" s="204">
        <f t="shared" si="3372"/>
        <v>0</v>
      </c>
      <c r="X864" s="245"/>
      <c r="Y864" s="248"/>
      <c r="Z864" s="248"/>
      <c r="AA864" s="248"/>
      <c r="AB864" s="251"/>
      <c r="AC864" s="784"/>
      <c r="AD864" s="765"/>
      <c r="AE864" s="256"/>
      <c r="AF864" s="264"/>
      <c r="AG864" s="264"/>
      <c r="AH864" s="264"/>
      <c r="AI864" s="779"/>
      <c r="AJ864" s="10"/>
      <c r="AK864" s="59"/>
      <c r="AL864" s="59"/>
      <c r="AM864" s="59"/>
      <c r="AN864" s="59"/>
      <c r="AO864" s="11"/>
      <c r="AP864" s="55"/>
    </row>
    <row r="865" spans="1:42" ht="40" customHeight="1" x14ac:dyDescent="0.2">
      <c r="A865" s="767"/>
      <c r="B865" s="791"/>
      <c r="C865" s="403"/>
      <c r="D865" s="405"/>
      <c r="E865" s="411"/>
      <c r="F865" s="735"/>
      <c r="G865" s="413"/>
      <c r="H865" s="432"/>
      <c r="I865" s="419"/>
      <c r="J865" s="419"/>
      <c r="K865" s="422"/>
      <c r="L865" s="715" t="s">
        <v>959</v>
      </c>
      <c r="M865" s="427">
        <v>0.15</v>
      </c>
      <c r="N865" s="53" t="s">
        <v>43</v>
      </c>
      <c r="O865" s="116">
        <v>0</v>
      </c>
      <c r="P865" s="111">
        <v>0</v>
      </c>
      <c r="Q865" s="111">
        <v>0</v>
      </c>
      <c r="R865" s="162">
        <v>1</v>
      </c>
      <c r="S865" s="192">
        <f t="shared" ref="S865" si="3513">SUM(O865:O865)*M865</f>
        <v>0</v>
      </c>
      <c r="T865" s="193">
        <f t="shared" ref="T865" si="3514">SUM(P865:P865)*M865</f>
        <v>0</v>
      </c>
      <c r="U865" s="193">
        <f t="shared" ref="U865" si="3515">SUM(Q865:Q865)*M865</f>
        <v>0</v>
      </c>
      <c r="V865" s="201">
        <f t="shared" ref="V865" si="3516">SUM(R865:R865)*M865</f>
        <v>0.15</v>
      </c>
      <c r="W865" s="205">
        <f t="shared" si="3372"/>
        <v>0.15</v>
      </c>
      <c r="X865" s="245"/>
      <c r="Y865" s="248"/>
      <c r="Z865" s="248"/>
      <c r="AA865" s="248"/>
      <c r="AB865" s="251"/>
      <c r="AC865" s="784"/>
      <c r="AD865" s="765"/>
      <c r="AE865" s="255" t="str">
        <f t="shared" si="3299"/>
        <v>EQUILIBRADA</v>
      </c>
      <c r="AF865" s="264"/>
      <c r="AG865" s="264"/>
      <c r="AH865" s="264"/>
      <c r="AI865" s="779"/>
      <c r="AJ865" s="10"/>
      <c r="AK865" s="59"/>
      <c r="AL865" s="59"/>
      <c r="AM865" s="59"/>
      <c r="AN865" s="59"/>
      <c r="AO865" s="11"/>
      <c r="AP865" s="55"/>
    </row>
    <row r="866" spans="1:42" ht="40" customHeight="1" thickBot="1" x14ac:dyDescent="0.25">
      <c r="A866" s="767"/>
      <c r="B866" s="791"/>
      <c r="C866" s="403"/>
      <c r="D866" s="405"/>
      <c r="E866" s="411"/>
      <c r="F866" s="735"/>
      <c r="G866" s="413"/>
      <c r="H866" s="432"/>
      <c r="I866" s="419"/>
      <c r="J866" s="419"/>
      <c r="K866" s="422"/>
      <c r="L866" s="425"/>
      <c r="M866" s="427"/>
      <c r="N866" s="51" t="s">
        <v>49</v>
      </c>
      <c r="O866" s="75">
        <v>0</v>
      </c>
      <c r="P866" s="76">
        <v>0</v>
      </c>
      <c r="Q866" s="76">
        <v>0</v>
      </c>
      <c r="R866" s="158">
        <v>0</v>
      </c>
      <c r="S866" s="189">
        <f t="shared" ref="S866" si="3517">SUM(O866:O866)*M865</f>
        <v>0</v>
      </c>
      <c r="T866" s="190">
        <f t="shared" ref="T866" si="3518">SUM(P866:P866)*M865</f>
        <v>0</v>
      </c>
      <c r="U866" s="190">
        <f t="shared" ref="U866" si="3519">SUM(Q866:Q866)*M865</f>
        <v>0</v>
      </c>
      <c r="V866" s="200">
        <f t="shared" ref="V866" si="3520">SUM(R866:R866)*M865</f>
        <v>0</v>
      </c>
      <c r="W866" s="204">
        <f t="shared" si="3372"/>
        <v>0</v>
      </c>
      <c r="X866" s="245"/>
      <c r="Y866" s="248"/>
      <c r="Z866" s="248"/>
      <c r="AA866" s="248"/>
      <c r="AB866" s="251"/>
      <c r="AC866" s="784"/>
      <c r="AD866" s="765"/>
      <c r="AE866" s="256"/>
      <c r="AF866" s="264"/>
      <c r="AG866" s="264"/>
      <c r="AH866" s="264"/>
      <c r="AI866" s="779"/>
      <c r="AJ866" s="10"/>
      <c r="AK866" s="59"/>
      <c r="AL866" s="59"/>
      <c r="AM866" s="59"/>
      <c r="AN866" s="59"/>
      <c r="AO866" s="11"/>
      <c r="AP866" s="55"/>
    </row>
    <row r="867" spans="1:42" ht="50" customHeight="1" x14ac:dyDescent="0.2">
      <c r="A867" s="767"/>
      <c r="B867" s="791"/>
      <c r="C867" s="403"/>
      <c r="D867" s="405"/>
      <c r="E867" s="411"/>
      <c r="F867" s="735"/>
      <c r="G867" s="413"/>
      <c r="H867" s="432"/>
      <c r="I867" s="419"/>
      <c r="J867" s="419"/>
      <c r="K867" s="422"/>
      <c r="L867" s="715" t="s">
        <v>960</v>
      </c>
      <c r="M867" s="427">
        <v>0.15</v>
      </c>
      <c r="N867" s="53" t="s">
        <v>43</v>
      </c>
      <c r="O867" s="116">
        <v>0</v>
      </c>
      <c r="P867" s="111">
        <v>0</v>
      </c>
      <c r="Q867" s="111">
        <v>0</v>
      </c>
      <c r="R867" s="162">
        <v>1</v>
      </c>
      <c r="S867" s="192">
        <f t="shared" ref="S867" si="3521">SUM(O867:O867)*M867</f>
        <v>0</v>
      </c>
      <c r="T867" s="193">
        <f t="shared" ref="T867" si="3522">SUM(P867:P867)*M867</f>
        <v>0</v>
      </c>
      <c r="U867" s="193">
        <f t="shared" ref="U867" si="3523">SUM(Q867:Q867)*M867</f>
        <v>0</v>
      </c>
      <c r="V867" s="201">
        <f t="shared" ref="V867" si="3524">SUM(R867:R867)*M867</f>
        <v>0.15</v>
      </c>
      <c r="W867" s="205">
        <f t="shared" si="3372"/>
        <v>0.15</v>
      </c>
      <c r="X867" s="245"/>
      <c r="Y867" s="248"/>
      <c r="Z867" s="248"/>
      <c r="AA867" s="248"/>
      <c r="AB867" s="251"/>
      <c r="AC867" s="784"/>
      <c r="AD867" s="765"/>
      <c r="AE867" s="255" t="str">
        <f t="shared" si="3299"/>
        <v>EQUILIBRADA</v>
      </c>
      <c r="AF867" s="264"/>
      <c r="AG867" s="264"/>
      <c r="AH867" s="264"/>
      <c r="AI867" s="779"/>
      <c r="AJ867" s="10"/>
      <c r="AK867" s="59"/>
      <c r="AL867" s="59"/>
      <c r="AM867" s="59"/>
      <c r="AN867" s="59"/>
      <c r="AO867" s="11"/>
      <c r="AP867" s="55"/>
    </row>
    <row r="868" spans="1:42" ht="42" customHeight="1" thickBot="1" x14ac:dyDescent="0.25">
      <c r="A868" s="767"/>
      <c r="B868" s="791"/>
      <c r="C868" s="757"/>
      <c r="D868" s="406"/>
      <c r="E868" s="411"/>
      <c r="F868" s="735"/>
      <c r="G868" s="414"/>
      <c r="H868" s="433"/>
      <c r="I868" s="420"/>
      <c r="J868" s="420"/>
      <c r="K868" s="423"/>
      <c r="L868" s="428"/>
      <c r="M868" s="449"/>
      <c r="N868" s="51" t="s">
        <v>49</v>
      </c>
      <c r="O868" s="77">
        <v>0</v>
      </c>
      <c r="P868" s="78">
        <v>0</v>
      </c>
      <c r="Q868" s="78">
        <v>0</v>
      </c>
      <c r="R868" s="159">
        <v>0</v>
      </c>
      <c r="S868" s="195">
        <f t="shared" ref="S868" si="3525">SUM(O868:O868)*M867</f>
        <v>0</v>
      </c>
      <c r="T868" s="196">
        <f t="shared" ref="T868" si="3526">SUM(P868:P868)*M867</f>
        <v>0</v>
      </c>
      <c r="U868" s="196">
        <f t="shared" ref="U868" si="3527">SUM(Q868:Q868)*M867</f>
        <v>0</v>
      </c>
      <c r="V868" s="202">
        <f t="shared" ref="V868" si="3528">SUM(R868:R868)*M867</f>
        <v>0</v>
      </c>
      <c r="W868" s="206">
        <f t="shared" si="3372"/>
        <v>0</v>
      </c>
      <c r="X868" s="246"/>
      <c r="Y868" s="249"/>
      <c r="Z868" s="249"/>
      <c r="AA868" s="249"/>
      <c r="AB868" s="252"/>
      <c r="AC868" s="784"/>
      <c r="AD868" s="765"/>
      <c r="AE868" s="256"/>
      <c r="AF868" s="265"/>
      <c r="AG868" s="265"/>
      <c r="AH868" s="264"/>
      <c r="AI868" s="779"/>
      <c r="AJ868" s="10"/>
      <c r="AK868" s="59"/>
      <c r="AL868" s="59"/>
      <c r="AM868" s="59"/>
      <c r="AN868" s="59"/>
      <c r="AO868" s="11"/>
      <c r="AP868" s="55"/>
    </row>
    <row r="869" spans="1:42" ht="40" customHeight="1" x14ac:dyDescent="0.2">
      <c r="A869" s="767"/>
      <c r="B869" s="791"/>
      <c r="C869" s="402">
        <v>57</v>
      </c>
      <c r="D869" s="404" t="s">
        <v>961</v>
      </c>
      <c r="E869" s="411"/>
      <c r="F869" s="735"/>
      <c r="G869" s="412" t="s">
        <v>962</v>
      </c>
      <c r="H869" s="431">
        <v>121</v>
      </c>
      <c r="I869" s="418" t="s">
        <v>963</v>
      </c>
      <c r="J869" s="418" t="s">
        <v>964</v>
      </c>
      <c r="K869" s="421">
        <v>0</v>
      </c>
      <c r="L869" s="424" t="s">
        <v>954</v>
      </c>
      <c r="M869" s="426">
        <v>0.3</v>
      </c>
      <c r="N869" s="53" t="s">
        <v>43</v>
      </c>
      <c r="O869" s="101">
        <v>0</v>
      </c>
      <c r="P869" s="102">
        <v>0</v>
      </c>
      <c r="Q869" s="102">
        <v>0.5</v>
      </c>
      <c r="R869" s="160">
        <v>1</v>
      </c>
      <c r="S869" s="186">
        <f t="shared" ref="S869" si="3529">SUM(O869:O869)*M869</f>
        <v>0</v>
      </c>
      <c r="T869" s="187">
        <f t="shared" ref="T869" si="3530">SUM(P869:P869)*M869</f>
        <v>0</v>
      </c>
      <c r="U869" s="187">
        <f t="shared" ref="U869" si="3531">SUM(Q869:Q869)*M869</f>
        <v>0.15</v>
      </c>
      <c r="V869" s="199">
        <f t="shared" ref="V869" si="3532">SUM(R869:R869)*M869</f>
        <v>0.3</v>
      </c>
      <c r="W869" s="203">
        <f t="shared" si="3372"/>
        <v>0.3</v>
      </c>
      <c r="X869" s="245">
        <f>+S866+S868+S870+S872</f>
        <v>0</v>
      </c>
      <c r="Y869" s="248">
        <f>+T866+T868+T870+T872</f>
        <v>0</v>
      </c>
      <c r="Z869" s="248">
        <f>+U866+U868+U870+U872</f>
        <v>0</v>
      </c>
      <c r="AA869" s="248">
        <f>+V866+V868+V870+V872</f>
        <v>0</v>
      </c>
      <c r="AB869" s="251">
        <f>+W866+W868+W870+W872</f>
        <v>0</v>
      </c>
      <c r="AC869" s="784"/>
      <c r="AD869" s="765"/>
      <c r="AE869" s="255" t="str">
        <f t="shared" si="3299"/>
        <v>EQUILIBRADA</v>
      </c>
      <c r="AF869" s="263" t="str">
        <f>IF(COUNTIF(AE869:AE876,"PARA MEJORAR")&gt;=1,"PARA MEJORAR","BIEN")</f>
        <v>BIEN</v>
      </c>
      <c r="AG869" s="263" t="str">
        <f>IF(COUNTIF(AF869:AF876,"PARA MEJORAR")&gt;=1,"PARA MEJORAR","BIEN")</f>
        <v>BIEN</v>
      </c>
      <c r="AH869" s="264"/>
      <c r="AI869" s="779"/>
      <c r="AJ869" s="5"/>
      <c r="AK869" s="6"/>
      <c r="AL869" s="6"/>
      <c r="AM869" s="6"/>
      <c r="AN869" s="6"/>
      <c r="AO869" s="7"/>
      <c r="AP869" s="55"/>
    </row>
    <row r="870" spans="1:42" ht="40" customHeight="1" thickBot="1" x14ac:dyDescent="0.25">
      <c r="A870" s="767"/>
      <c r="B870" s="791"/>
      <c r="C870" s="403"/>
      <c r="D870" s="405"/>
      <c r="E870" s="411"/>
      <c r="F870" s="735"/>
      <c r="G870" s="413"/>
      <c r="H870" s="432"/>
      <c r="I870" s="419"/>
      <c r="J870" s="419"/>
      <c r="K870" s="422"/>
      <c r="L870" s="425"/>
      <c r="M870" s="427"/>
      <c r="N870" s="51" t="s">
        <v>49</v>
      </c>
      <c r="O870" s="75">
        <v>0</v>
      </c>
      <c r="P870" s="76">
        <v>0</v>
      </c>
      <c r="Q870" s="76">
        <v>0</v>
      </c>
      <c r="R870" s="158">
        <v>0</v>
      </c>
      <c r="S870" s="189">
        <f t="shared" ref="S870" si="3533">SUM(O870:O870)*M869</f>
        <v>0</v>
      </c>
      <c r="T870" s="190">
        <f t="shared" ref="T870" si="3534">SUM(P870:P870)*M869</f>
        <v>0</v>
      </c>
      <c r="U870" s="190">
        <f t="shared" ref="U870" si="3535">SUM(Q870:Q870)*M869</f>
        <v>0</v>
      </c>
      <c r="V870" s="200">
        <f t="shared" ref="V870" si="3536">SUM(R870:R870)*M869</f>
        <v>0</v>
      </c>
      <c r="W870" s="204">
        <f t="shared" si="3372"/>
        <v>0</v>
      </c>
      <c r="X870" s="245"/>
      <c r="Y870" s="248"/>
      <c r="Z870" s="248"/>
      <c r="AA870" s="248"/>
      <c r="AB870" s="251"/>
      <c r="AC870" s="784"/>
      <c r="AD870" s="765"/>
      <c r="AE870" s="256"/>
      <c r="AF870" s="264"/>
      <c r="AG870" s="264"/>
      <c r="AH870" s="264"/>
      <c r="AI870" s="779"/>
      <c r="AJ870" s="10"/>
      <c r="AK870" s="59"/>
      <c r="AL870" s="59"/>
      <c r="AM870" s="59"/>
      <c r="AN870" s="59"/>
      <c r="AO870" s="11"/>
      <c r="AP870" s="55"/>
    </row>
    <row r="871" spans="1:42" ht="40" customHeight="1" x14ac:dyDescent="0.2">
      <c r="A871" s="767"/>
      <c r="B871" s="791"/>
      <c r="C871" s="403"/>
      <c r="D871" s="405"/>
      <c r="E871" s="411"/>
      <c r="F871" s="735"/>
      <c r="G871" s="413"/>
      <c r="H871" s="432"/>
      <c r="I871" s="419"/>
      <c r="J871" s="419"/>
      <c r="K871" s="422"/>
      <c r="L871" s="715" t="s">
        <v>965</v>
      </c>
      <c r="M871" s="427">
        <v>0.25</v>
      </c>
      <c r="N871" s="53" t="s">
        <v>43</v>
      </c>
      <c r="O871" s="116">
        <v>0</v>
      </c>
      <c r="P871" s="111">
        <v>0</v>
      </c>
      <c r="Q871" s="111">
        <v>0.5</v>
      </c>
      <c r="R871" s="162">
        <v>1</v>
      </c>
      <c r="S871" s="192">
        <f t="shared" ref="S871" si="3537">SUM(O871:O871)*M871</f>
        <v>0</v>
      </c>
      <c r="T871" s="193">
        <f t="shared" ref="T871" si="3538">SUM(P871:P871)*M871</f>
        <v>0</v>
      </c>
      <c r="U871" s="193">
        <f t="shared" ref="U871" si="3539">SUM(Q871:Q871)*M871</f>
        <v>0.125</v>
      </c>
      <c r="V871" s="201">
        <f t="shared" ref="V871" si="3540">SUM(R871:R871)*M871</f>
        <v>0.25</v>
      </c>
      <c r="W871" s="205">
        <f t="shared" si="3372"/>
        <v>0.25</v>
      </c>
      <c r="X871" s="245"/>
      <c r="Y871" s="248"/>
      <c r="Z871" s="248"/>
      <c r="AA871" s="248"/>
      <c r="AB871" s="251"/>
      <c r="AC871" s="784"/>
      <c r="AD871" s="765"/>
      <c r="AE871" s="255" t="str">
        <f t="shared" si="3299"/>
        <v>EQUILIBRADA</v>
      </c>
      <c r="AF871" s="264"/>
      <c r="AG871" s="264"/>
      <c r="AH871" s="264"/>
      <c r="AI871" s="779"/>
      <c r="AJ871" s="10"/>
      <c r="AK871" s="59"/>
      <c r="AL871" s="59"/>
      <c r="AM871" s="59"/>
      <c r="AN871" s="59"/>
      <c r="AO871" s="11"/>
      <c r="AP871" s="55"/>
    </row>
    <row r="872" spans="1:42" ht="40" customHeight="1" thickBot="1" x14ac:dyDescent="0.25">
      <c r="A872" s="767"/>
      <c r="B872" s="791"/>
      <c r="C872" s="403"/>
      <c r="D872" s="405"/>
      <c r="E872" s="411"/>
      <c r="F872" s="735"/>
      <c r="G872" s="413"/>
      <c r="H872" s="432"/>
      <c r="I872" s="419"/>
      <c r="J872" s="419"/>
      <c r="K872" s="422"/>
      <c r="L872" s="425"/>
      <c r="M872" s="427"/>
      <c r="N872" s="51" t="s">
        <v>49</v>
      </c>
      <c r="O872" s="75">
        <v>0</v>
      </c>
      <c r="P872" s="76">
        <v>0</v>
      </c>
      <c r="Q872" s="76">
        <v>0</v>
      </c>
      <c r="R872" s="158">
        <v>0</v>
      </c>
      <c r="S872" s="189">
        <f t="shared" ref="S872" si="3541">SUM(O872:O872)*M871</f>
        <v>0</v>
      </c>
      <c r="T872" s="190">
        <f t="shared" ref="T872" si="3542">SUM(P872:P872)*M871</f>
        <v>0</v>
      </c>
      <c r="U872" s="190">
        <f t="shared" ref="U872" si="3543">SUM(Q872:Q872)*M871</f>
        <v>0</v>
      </c>
      <c r="V872" s="200">
        <f t="shared" ref="V872" si="3544">SUM(R872:R872)*M871</f>
        <v>0</v>
      </c>
      <c r="W872" s="204">
        <f t="shared" si="3372"/>
        <v>0</v>
      </c>
      <c r="X872" s="245"/>
      <c r="Y872" s="248"/>
      <c r="Z872" s="248"/>
      <c r="AA872" s="248"/>
      <c r="AB872" s="251"/>
      <c r="AC872" s="784"/>
      <c r="AD872" s="765"/>
      <c r="AE872" s="256"/>
      <c r="AF872" s="264"/>
      <c r="AG872" s="264"/>
      <c r="AH872" s="264"/>
      <c r="AI872" s="779"/>
      <c r="AJ872" s="10"/>
      <c r="AK872" s="59"/>
      <c r="AL872" s="59"/>
      <c r="AM872" s="59"/>
      <c r="AN872" s="59"/>
      <c r="AO872" s="11"/>
      <c r="AP872" s="55"/>
    </row>
    <row r="873" spans="1:42" ht="40" customHeight="1" x14ac:dyDescent="0.2">
      <c r="A873" s="767"/>
      <c r="B873" s="791"/>
      <c r="C873" s="403"/>
      <c r="D873" s="405"/>
      <c r="E873" s="411"/>
      <c r="F873" s="735"/>
      <c r="G873" s="413"/>
      <c r="H873" s="432"/>
      <c r="I873" s="419"/>
      <c r="J873" s="419"/>
      <c r="K873" s="422"/>
      <c r="L873" s="715" t="s">
        <v>966</v>
      </c>
      <c r="M873" s="427">
        <v>0.25</v>
      </c>
      <c r="N873" s="53" t="s">
        <v>43</v>
      </c>
      <c r="O873" s="116">
        <v>0</v>
      </c>
      <c r="P873" s="111">
        <v>0</v>
      </c>
      <c r="Q873" s="111">
        <v>0</v>
      </c>
      <c r="R873" s="162">
        <v>1</v>
      </c>
      <c r="S873" s="192">
        <f t="shared" ref="S873" si="3545">SUM(O873:O873)*M873</f>
        <v>0</v>
      </c>
      <c r="T873" s="193">
        <f t="shared" ref="T873" si="3546">SUM(P873:P873)*M873</f>
        <v>0</v>
      </c>
      <c r="U873" s="193">
        <f t="shared" ref="U873" si="3547">SUM(Q873:Q873)*M873</f>
        <v>0</v>
      </c>
      <c r="V873" s="201">
        <f t="shared" ref="V873" si="3548">SUM(R873:R873)*M873</f>
        <v>0.25</v>
      </c>
      <c r="W873" s="205">
        <f t="shared" si="3372"/>
        <v>0.25</v>
      </c>
      <c r="X873" s="245"/>
      <c r="Y873" s="248"/>
      <c r="Z873" s="248"/>
      <c r="AA873" s="248"/>
      <c r="AB873" s="251"/>
      <c r="AC873" s="784"/>
      <c r="AD873" s="765"/>
      <c r="AE873" s="255" t="str">
        <f t="shared" si="3299"/>
        <v>EQUILIBRADA</v>
      </c>
      <c r="AF873" s="264"/>
      <c r="AG873" s="264"/>
      <c r="AH873" s="264"/>
      <c r="AI873" s="779"/>
      <c r="AJ873" s="10"/>
      <c r="AK873" s="59"/>
      <c r="AL873" s="59"/>
      <c r="AM873" s="59"/>
      <c r="AN873" s="59"/>
      <c r="AO873" s="11"/>
      <c r="AP873" s="55"/>
    </row>
    <row r="874" spans="1:42" ht="40" customHeight="1" thickBot="1" x14ac:dyDescent="0.25">
      <c r="A874" s="767"/>
      <c r="B874" s="791"/>
      <c r="C874" s="403"/>
      <c r="D874" s="405"/>
      <c r="E874" s="411"/>
      <c r="F874" s="735"/>
      <c r="G874" s="413"/>
      <c r="H874" s="432"/>
      <c r="I874" s="419"/>
      <c r="J874" s="419"/>
      <c r="K874" s="422"/>
      <c r="L874" s="425"/>
      <c r="M874" s="427"/>
      <c r="N874" s="51" t="s">
        <v>49</v>
      </c>
      <c r="O874" s="75">
        <v>0</v>
      </c>
      <c r="P874" s="76">
        <v>0</v>
      </c>
      <c r="Q874" s="76">
        <v>0</v>
      </c>
      <c r="R874" s="158">
        <v>0</v>
      </c>
      <c r="S874" s="189">
        <f t="shared" ref="S874" si="3549">SUM(O874:O874)*M873</f>
        <v>0</v>
      </c>
      <c r="T874" s="190">
        <f t="shared" ref="T874" si="3550">SUM(P874:P874)*M873</f>
        <v>0</v>
      </c>
      <c r="U874" s="190">
        <f t="shared" ref="U874" si="3551">SUM(Q874:Q874)*M873</f>
        <v>0</v>
      </c>
      <c r="V874" s="200">
        <f t="shared" ref="V874" si="3552">SUM(R874:R874)*M873</f>
        <v>0</v>
      </c>
      <c r="W874" s="204">
        <f t="shared" si="3372"/>
        <v>0</v>
      </c>
      <c r="X874" s="245"/>
      <c r="Y874" s="248"/>
      <c r="Z874" s="248"/>
      <c r="AA874" s="248"/>
      <c r="AB874" s="251"/>
      <c r="AC874" s="784"/>
      <c r="AD874" s="765"/>
      <c r="AE874" s="256"/>
      <c r="AF874" s="264"/>
      <c r="AG874" s="264"/>
      <c r="AH874" s="264"/>
      <c r="AI874" s="779"/>
      <c r="AJ874" s="10"/>
      <c r="AK874" s="59"/>
      <c r="AL874" s="59"/>
      <c r="AM874" s="59"/>
      <c r="AN874" s="59"/>
      <c r="AO874" s="11"/>
      <c r="AP874" s="55"/>
    </row>
    <row r="875" spans="1:42" ht="40" customHeight="1" x14ac:dyDescent="0.2">
      <c r="A875" s="767"/>
      <c r="B875" s="791"/>
      <c r="C875" s="403"/>
      <c r="D875" s="405"/>
      <c r="E875" s="411"/>
      <c r="F875" s="735"/>
      <c r="G875" s="413"/>
      <c r="H875" s="432"/>
      <c r="I875" s="419"/>
      <c r="J875" s="419"/>
      <c r="K875" s="422"/>
      <c r="L875" s="715" t="s">
        <v>958</v>
      </c>
      <c r="M875" s="427">
        <v>0.2</v>
      </c>
      <c r="N875" s="53" t="s">
        <v>43</v>
      </c>
      <c r="O875" s="116">
        <v>0</v>
      </c>
      <c r="P875" s="111">
        <v>0</v>
      </c>
      <c r="Q875" s="111">
        <v>0</v>
      </c>
      <c r="R875" s="162">
        <v>1</v>
      </c>
      <c r="S875" s="192">
        <f t="shared" ref="S875" si="3553">SUM(O875:O875)*M875</f>
        <v>0</v>
      </c>
      <c r="T875" s="193">
        <f t="shared" ref="T875" si="3554">SUM(P875:P875)*M875</f>
        <v>0</v>
      </c>
      <c r="U875" s="193">
        <f t="shared" ref="U875" si="3555">SUM(Q875:Q875)*M875</f>
        <v>0</v>
      </c>
      <c r="V875" s="201">
        <f t="shared" ref="V875" si="3556">SUM(R875:R875)*M875</f>
        <v>0.2</v>
      </c>
      <c r="W875" s="205">
        <f t="shared" si="3372"/>
        <v>0.2</v>
      </c>
      <c r="X875" s="245"/>
      <c r="Y875" s="248"/>
      <c r="Z875" s="248"/>
      <c r="AA875" s="248"/>
      <c r="AB875" s="251"/>
      <c r="AC875" s="784"/>
      <c r="AD875" s="765"/>
      <c r="AE875" s="255" t="str">
        <f t="shared" ref="AE875:AE933" si="3557">+IF(O876&gt;O875,"SUPERADA",IF(O876=O875,"EQUILIBRADA",IF(O876&lt;O875,"PARA MEJORAR")))</f>
        <v>EQUILIBRADA</v>
      </c>
      <c r="AF875" s="264"/>
      <c r="AG875" s="264"/>
      <c r="AH875" s="264"/>
      <c r="AI875" s="779"/>
      <c r="AJ875" s="10"/>
      <c r="AK875" s="59"/>
      <c r="AL875" s="59"/>
      <c r="AM875" s="59"/>
      <c r="AN875" s="59"/>
      <c r="AO875" s="11"/>
      <c r="AP875" s="55"/>
    </row>
    <row r="876" spans="1:42" ht="40" customHeight="1" thickBot="1" x14ac:dyDescent="0.25">
      <c r="A876" s="767"/>
      <c r="B876" s="791"/>
      <c r="C876" s="757"/>
      <c r="D876" s="406"/>
      <c r="E876" s="411"/>
      <c r="F876" s="735"/>
      <c r="G876" s="414"/>
      <c r="H876" s="433"/>
      <c r="I876" s="420"/>
      <c r="J876" s="420"/>
      <c r="K876" s="423"/>
      <c r="L876" s="428"/>
      <c r="M876" s="449"/>
      <c r="N876" s="51" t="s">
        <v>49</v>
      </c>
      <c r="O876" s="77">
        <v>0</v>
      </c>
      <c r="P876" s="78">
        <v>0</v>
      </c>
      <c r="Q876" s="78">
        <v>0</v>
      </c>
      <c r="R876" s="159">
        <v>0</v>
      </c>
      <c r="S876" s="195">
        <f t="shared" ref="S876" si="3558">SUM(O876:O876)*M875</f>
        <v>0</v>
      </c>
      <c r="T876" s="196">
        <f t="shared" ref="T876" si="3559">SUM(P876:P876)*M875</f>
        <v>0</v>
      </c>
      <c r="U876" s="196">
        <f t="shared" ref="U876" si="3560">SUM(Q876:Q876)*M875</f>
        <v>0</v>
      </c>
      <c r="V876" s="202">
        <f t="shared" ref="V876" si="3561">SUM(R876:R876)*M875</f>
        <v>0</v>
      </c>
      <c r="W876" s="206">
        <f t="shared" si="3372"/>
        <v>0</v>
      </c>
      <c r="X876" s="246"/>
      <c r="Y876" s="249"/>
      <c r="Z876" s="249"/>
      <c r="AA876" s="249"/>
      <c r="AB876" s="252"/>
      <c r="AC876" s="784"/>
      <c r="AD876" s="765"/>
      <c r="AE876" s="256"/>
      <c r="AF876" s="265"/>
      <c r="AG876" s="265"/>
      <c r="AH876" s="264"/>
      <c r="AI876" s="779"/>
      <c r="AJ876" s="10"/>
      <c r="AK876" s="59"/>
      <c r="AL876" s="59"/>
      <c r="AM876" s="59"/>
      <c r="AN876" s="59"/>
      <c r="AO876" s="11"/>
      <c r="AP876" s="55"/>
    </row>
    <row r="877" spans="1:42" ht="40" customHeight="1" x14ac:dyDescent="0.2">
      <c r="A877" s="767"/>
      <c r="B877" s="791"/>
      <c r="C877" s="402">
        <v>58</v>
      </c>
      <c r="D877" s="404" t="s">
        <v>967</v>
      </c>
      <c r="E877" s="411"/>
      <c r="F877" s="735"/>
      <c r="G877" s="412" t="s">
        <v>968</v>
      </c>
      <c r="H877" s="431">
        <v>122</v>
      </c>
      <c r="I877" s="418" t="s">
        <v>969</v>
      </c>
      <c r="J877" s="418" t="s">
        <v>970</v>
      </c>
      <c r="K877" s="421">
        <v>0</v>
      </c>
      <c r="L877" s="424" t="s">
        <v>971</v>
      </c>
      <c r="M877" s="426">
        <v>0.3</v>
      </c>
      <c r="N877" s="53" t="s">
        <v>43</v>
      </c>
      <c r="O877" s="101">
        <v>0</v>
      </c>
      <c r="P877" s="102">
        <v>0.5</v>
      </c>
      <c r="Q877" s="102">
        <v>1</v>
      </c>
      <c r="R877" s="160">
        <v>1</v>
      </c>
      <c r="S877" s="186">
        <f t="shared" ref="S877" si="3562">SUM(O877:O877)*M877</f>
        <v>0</v>
      </c>
      <c r="T877" s="187">
        <f t="shared" ref="T877" si="3563">SUM(P877:P877)*M877</f>
        <v>0.15</v>
      </c>
      <c r="U877" s="187">
        <f t="shared" ref="U877" si="3564">SUM(Q877:Q877)*M877</f>
        <v>0.3</v>
      </c>
      <c r="V877" s="199">
        <f t="shared" ref="V877" si="3565">SUM(R877:R877)*M877</f>
        <v>0.3</v>
      </c>
      <c r="W877" s="203">
        <f t="shared" si="3372"/>
        <v>0.3</v>
      </c>
      <c r="X877" s="244">
        <f>+S874+S876+S878+S880+S882</f>
        <v>0</v>
      </c>
      <c r="Y877" s="247">
        <f>+T874+T876+T878+T880+T882</f>
        <v>0</v>
      </c>
      <c r="Z877" s="247">
        <f>+U874+U876+U878+U880+U882</f>
        <v>0</v>
      </c>
      <c r="AA877" s="247">
        <f>+V874+V876+V878+V880+V882</f>
        <v>0</v>
      </c>
      <c r="AB877" s="250">
        <f>+W874+W876+W878+W880+W882</f>
        <v>0</v>
      </c>
      <c r="AC877" s="784"/>
      <c r="AD877" s="765"/>
      <c r="AE877" s="255" t="str">
        <f t="shared" si="3557"/>
        <v>EQUILIBRADA</v>
      </c>
      <c r="AF877" s="263" t="str">
        <f>IF(COUNTIF(AE877:AE886,"PARA MEJORAR")&gt;=1,"PARA MEJORAR","BIEN")</f>
        <v>BIEN</v>
      </c>
      <c r="AG877" s="263" t="str">
        <f>IF(COUNTIF(AF877:AF886,"PARA MEJORAR")&gt;=1,"PARA MEJORAR","BIEN")</f>
        <v>BIEN</v>
      </c>
      <c r="AH877" s="264"/>
      <c r="AI877" s="779"/>
      <c r="AJ877" s="5"/>
      <c r="AK877" s="6"/>
      <c r="AL877" s="6"/>
      <c r="AM877" s="6"/>
      <c r="AN877" s="6"/>
      <c r="AO877" s="7"/>
      <c r="AP877" s="55"/>
    </row>
    <row r="878" spans="1:42" ht="40" customHeight="1" thickBot="1" x14ac:dyDescent="0.25">
      <c r="A878" s="767"/>
      <c r="B878" s="791"/>
      <c r="C878" s="403"/>
      <c r="D878" s="405"/>
      <c r="E878" s="411"/>
      <c r="F878" s="735"/>
      <c r="G878" s="413"/>
      <c r="H878" s="432"/>
      <c r="I878" s="419"/>
      <c r="J878" s="419"/>
      <c r="K878" s="422"/>
      <c r="L878" s="425"/>
      <c r="M878" s="427"/>
      <c r="N878" s="51" t="s">
        <v>49</v>
      </c>
      <c r="O878" s="75">
        <v>0</v>
      </c>
      <c r="P878" s="76">
        <v>0</v>
      </c>
      <c r="Q878" s="76">
        <v>0</v>
      </c>
      <c r="R878" s="158">
        <v>0</v>
      </c>
      <c r="S878" s="189">
        <f t="shared" ref="S878" si="3566">SUM(O878:O878)*M877</f>
        <v>0</v>
      </c>
      <c r="T878" s="190">
        <f t="shared" ref="T878" si="3567">SUM(P878:P878)*M877</f>
        <v>0</v>
      </c>
      <c r="U878" s="190">
        <f t="shared" ref="U878" si="3568">SUM(Q878:Q878)*M877</f>
        <v>0</v>
      </c>
      <c r="V878" s="200">
        <f t="shared" ref="V878" si="3569">SUM(R878:R878)*M877</f>
        <v>0</v>
      </c>
      <c r="W878" s="204">
        <f t="shared" si="3372"/>
        <v>0</v>
      </c>
      <c r="X878" s="245"/>
      <c r="Y878" s="248"/>
      <c r="Z878" s="248"/>
      <c r="AA878" s="248"/>
      <c r="AB878" s="251"/>
      <c r="AC878" s="784"/>
      <c r="AD878" s="765"/>
      <c r="AE878" s="256"/>
      <c r="AF878" s="264"/>
      <c r="AG878" s="264"/>
      <c r="AH878" s="264"/>
      <c r="AI878" s="779"/>
      <c r="AJ878" s="10"/>
      <c r="AK878" s="59"/>
      <c r="AL878" s="59"/>
      <c r="AM878" s="59"/>
      <c r="AN878" s="59"/>
      <c r="AO878" s="11"/>
      <c r="AP878" s="55"/>
    </row>
    <row r="879" spans="1:42" ht="40" customHeight="1" x14ac:dyDescent="0.2">
      <c r="A879" s="767"/>
      <c r="B879" s="791"/>
      <c r="C879" s="403"/>
      <c r="D879" s="405"/>
      <c r="E879" s="411"/>
      <c r="F879" s="735"/>
      <c r="G879" s="413"/>
      <c r="H879" s="432"/>
      <c r="I879" s="419"/>
      <c r="J879" s="419"/>
      <c r="K879" s="422"/>
      <c r="L879" s="715" t="s">
        <v>972</v>
      </c>
      <c r="M879" s="427">
        <v>0.25</v>
      </c>
      <c r="N879" s="53" t="s">
        <v>43</v>
      </c>
      <c r="O879" s="116">
        <v>0</v>
      </c>
      <c r="P879" s="111">
        <v>0.5</v>
      </c>
      <c r="Q879" s="111">
        <v>1</v>
      </c>
      <c r="R879" s="162">
        <v>1</v>
      </c>
      <c r="S879" s="192">
        <f t="shared" ref="S879" si="3570">SUM(O879:O879)*M879</f>
        <v>0</v>
      </c>
      <c r="T879" s="193">
        <f t="shared" ref="T879" si="3571">SUM(P879:P879)*M879</f>
        <v>0.125</v>
      </c>
      <c r="U879" s="193">
        <f t="shared" ref="U879" si="3572">SUM(Q879:Q879)*M879</f>
        <v>0.25</v>
      </c>
      <c r="V879" s="201">
        <f t="shared" ref="V879" si="3573">SUM(R879:R879)*M879</f>
        <v>0.25</v>
      </c>
      <c r="W879" s="205">
        <f t="shared" si="3372"/>
        <v>0.25</v>
      </c>
      <c r="X879" s="245"/>
      <c r="Y879" s="248"/>
      <c r="Z879" s="248"/>
      <c r="AA879" s="248"/>
      <c r="AB879" s="251"/>
      <c r="AC879" s="784"/>
      <c r="AD879" s="765"/>
      <c r="AE879" s="255" t="str">
        <f t="shared" si="3557"/>
        <v>EQUILIBRADA</v>
      </c>
      <c r="AF879" s="264"/>
      <c r="AG879" s="264"/>
      <c r="AH879" s="264"/>
      <c r="AI879" s="779"/>
      <c r="AJ879" s="10"/>
      <c r="AK879" s="59"/>
      <c r="AL879" s="59"/>
      <c r="AM879" s="59"/>
      <c r="AN879" s="59"/>
      <c r="AO879" s="11"/>
      <c r="AP879" s="55"/>
    </row>
    <row r="880" spans="1:42" ht="40" customHeight="1" thickBot="1" x14ac:dyDescent="0.25">
      <c r="A880" s="767"/>
      <c r="B880" s="791"/>
      <c r="C880" s="403"/>
      <c r="D880" s="405"/>
      <c r="E880" s="411"/>
      <c r="F880" s="735"/>
      <c r="G880" s="413"/>
      <c r="H880" s="432"/>
      <c r="I880" s="419"/>
      <c r="J880" s="419"/>
      <c r="K880" s="422"/>
      <c r="L880" s="425"/>
      <c r="M880" s="427"/>
      <c r="N880" s="51" t="s">
        <v>49</v>
      </c>
      <c r="O880" s="75">
        <v>0</v>
      </c>
      <c r="P880" s="76">
        <v>0</v>
      </c>
      <c r="Q880" s="76">
        <v>0</v>
      </c>
      <c r="R880" s="158">
        <v>0</v>
      </c>
      <c r="S880" s="189">
        <f t="shared" ref="S880" si="3574">SUM(O880:O880)*M879</f>
        <v>0</v>
      </c>
      <c r="T880" s="190">
        <f t="shared" ref="T880" si="3575">SUM(P880:P880)*M879</f>
        <v>0</v>
      </c>
      <c r="U880" s="190">
        <f t="shared" ref="U880" si="3576">SUM(Q880:Q880)*M879</f>
        <v>0</v>
      </c>
      <c r="V880" s="200">
        <f t="shared" ref="V880" si="3577">SUM(R880:R880)*M879</f>
        <v>0</v>
      </c>
      <c r="W880" s="204">
        <f t="shared" si="3372"/>
        <v>0</v>
      </c>
      <c r="X880" s="245"/>
      <c r="Y880" s="248"/>
      <c r="Z880" s="248"/>
      <c r="AA880" s="248"/>
      <c r="AB880" s="251"/>
      <c r="AC880" s="784"/>
      <c r="AD880" s="765"/>
      <c r="AE880" s="256"/>
      <c r="AF880" s="264"/>
      <c r="AG880" s="264"/>
      <c r="AH880" s="264"/>
      <c r="AI880" s="779"/>
      <c r="AJ880" s="10"/>
      <c r="AK880" s="59"/>
      <c r="AL880" s="59"/>
      <c r="AM880" s="59"/>
      <c r="AN880" s="59"/>
      <c r="AO880" s="11"/>
      <c r="AP880" s="55"/>
    </row>
    <row r="881" spans="1:42" ht="40" customHeight="1" x14ac:dyDescent="0.2">
      <c r="A881" s="767"/>
      <c r="B881" s="791"/>
      <c r="C881" s="403"/>
      <c r="D881" s="405"/>
      <c r="E881" s="411"/>
      <c r="F881" s="735"/>
      <c r="G881" s="413"/>
      <c r="H881" s="432"/>
      <c r="I881" s="419"/>
      <c r="J881" s="419"/>
      <c r="K881" s="422"/>
      <c r="L881" s="715" t="s">
        <v>973</v>
      </c>
      <c r="M881" s="427">
        <v>0.25</v>
      </c>
      <c r="N881" s="53" t="s">
        <v>43</v>
      </c>
      <c r="O881" s="116">
        <v>0</v>
      </c>
      <c r="P881" s="111">
        <v>0</v>
      </c>
      <c r="Q881" s="111">
        <v>0.5</v>
      </c>
      <c r="R881" s="162">
        <v>1</v>
      </c>
      <c r="S881" s="192">
        <f t="shared" ref="S881" si="3578">SUM(O881:O881)*M881</f>
        <v>0</v>
      </c>
      <c r="T881" s="193">
        <f t="shared" ref="T881" si="3579">SUM(P881:P881)*M881</f>
        <v>0</v>
      </c>
      <c r="U881" s="193">
        <f t="shared" ref="U881" si="3580">SUM(Q881:Q881)*M881</f>
        <v>0.125</v>
      </c>
      <c r="V881" s="201">
        <f t="shared" ref="V881" si="3581">SUM(R881:R881)*M881</f>
        <v>0.25</v>
      </c>
      <c r="W881" s="205">
        <f t="shared" si="3372"/>
        <v>0.25</v>
      </c>
      <c r="X881" s="245"/>
      <c r="Y881" s="248"/>
      <c r="Z881" s="248"/>
      <c r="AA881" s="248"/>
      <c r="AB881" s="251"/>
      <c r="AC881" s="784"/>
      <c r="AD881" s="765"/>
      <c r="AE881" s="255" t="str">
        <f t="shared" si="3557"/>
        <v>EQUILIBRADA</v>
      </c>
      <c r="AF881" s="264"/>
      <c r="AG881" s="264"/>
      <c r="AH881" s="264"/>
      <c r="AI881" s="779"/>
      <c r="AJ881" s="10"/>
      <c r="AK881" s="59"/>
      <c r="AL881" s="59"/>
      <c r="AM881" s="59"/>
      <c r="AN881" s="59"/>
      <c r="AO881" s="11"/>
      <c r="AP881" s="55"/>
    </row>
    <row r="882" spans="1:42" ht="40" customHeight="1" thickBot="1" x14ac:dyDescent="0.25">
      <c r="A882" s="767"/>
      <c r="B882" s="791"/>
      <c r="C882" s="403"/>
      <c r="D882" s="405"/>
      <c r="E882" s="411"/>
      <c r="F882" s="735"/>
      <c r="G882" s="413"/>
      <c r="H882" s="432"/>
      <c r="I882" s="419"/>
      <c r="J882" s="419"/>
      <c r="K882" s="422"/>
      <c r="L882" s="425"/>
      <c r="M882" s="427"/>
      <c r="N882" s="51" t="s">
        <v>49</v>
      </c>
      <c r="O882" s="75">
        <v>0</v>
      </c>
      <c r="P882" s="76">
        <v>0</v>
      </c>
      <c r="Q882" s="76">
        <v>0</v>
      </c>
      <c r="R882" s="158">
        <v>0</v>
      </c>
      <c r="S882" s="189">
        <f t="shared" ref="S882" si="3582">SUM(O882:O882)*M881</f>
        <v>0</v>
      </c>
      <c r="T882" s="190">
        <f t="shared" ref="T882" si="3583">SUM(P882:P882)*M881</f>
        <v>0</v>
      </c>
      <c r="U882" s="190">
        <f t="shared" ref="U882" si="3584">SUM(Q882:Q882)*M881</f>
        <v>0</v>
      </c>
      <c r="V882" s="200">
        <f t="shared" ref="V882" si="3585">SUM(R882:R882)*M881</f>
        <v>0</v>
      </c>
      <c r="W882" s="204">
        <f t="shared" si="3372"/>
        <v>0</v>
      </c>
      <c r="X882" s="245"/>
      <c r="Y882" s="248"/>
      <c r="Z882" s="248"/>
      <c r="AA882" s="248"/>
      <c r="AB882" s="251"/>
      <c r="AC882" s="784"/>
      <c r="AD882" s="765"/>
      <c r="AE882" s="256"/>
      <c r="AF882" s="264"/>
      <c r="AG882" s="264"/>
      <c r="AH882" s="264"/>
      <c r="AI882" s="779"/>
      <c r="AJ882" s="10"/>
      <c r="AK882" s="59"/>
      <c r="AL882" s="59"/>
      <c r="AM882" s="59"/>
      <c r="AN882" s="59"/>
      <c r="AO882" s="11"/>
      <c r="AP882" s="55"/>
    </row>
    <row r="883" spans="1:42" ht="40" customHeight="1" x14ac:dyDescent="0.2">
      <c r="A883" s="767"/>
      <c r="B883" s="791"/>
      <c r="C883" s="403"/>
      <c r="D883" s="405"/>
      <c r="E883" s="411"/>
      <c r="F883" s="735"/>
      <c r="G883" s="413"/>
      <c r="H883" s="432"/>
      <c r="I883" s="419"/>
      <c r="J883" s="419"/>
      <c r="K883" s="422"/>
      <c r="L883" s="715" t="s">
        <v>974</v>
      </c>
      <c r="M883" s="427">
        <v>0.1</v>
      </c>
      <c r="N883" s="53" t="s">
        <v>43</v>
      </c>
      <c r="O883" s="116">
        <v>0</v>
      </c>
      <c r="P883" s="111">
        <v>0</v>
      </c>
      <c r="Q883" s="111">
        <v>0.5</v>
      </c>
      <c r="R883" s="162">
        <v>1</v>
      </c>
      <c r="S883" s="192">
        <f t="shared" ref="S883" si="3586">SUM(O883:O883)*M883</f>
        <v>0</v>
      </c>
      <c r="T883" s="193">
        <f t="shared" ref="T883" si="3587">SUM(P883:P883)*M883</f>
        <v>0</v>
      </c>
      <c r="U883" s="193">
        <f t="shared" ref="U883" si="3588">SUM(Q883:Q883)*M883</f>
        <v>0.05</v>
      </c>
      <c r="V883" s="201">
        <f t="shared" ref="V883" si="3589">SUM(R883:R883)*M883</f>
        <v>0.1</v>
      </c>
      <c r="W883" s="205">
        <f t="shared" si="3372"/>
        <v>0.1</v>
      </c>
      <c r="X883" s="245"/>
      <c r="Y883" s="248"/>
      <c r="Z883" s="248"/>
      <c r="AA883" s="248"/>
      <c r="AB883" s="251"/>
      <c r="AC883" s="784"/>
      <c r="AD883" s="765"/>
      <c r="AE883" s="255" t="str">
        <f t="shared" si="3557"/>
        <v>EQUILIBRADA</v>
      </c>
      <c r="AF883" s="264"/>
      <c r="AG883" s="264"/>
      <c r="AH883" s="264"/>
      <c r="AI883" s="779"/>
      <c r="AJ883" s="10"/>
      <c r="AK883" s="59"/>
      <c r="AL883" s="59"/>
      <c r="AM883" s="59"/>
      <c r="AN883" s="59"/>
      <c r="AO883" s="11"/>
      <c r="AP883" s="55"/>
    </row>
    <row r="884" spans="1:42" ht="40" customHeight="1" thickBot="1" x14ac:dyDescent="0.25">
      <c r="A884" s="767"/>
      <c r="B884" s="791"/>
      <c r="C884" s="403"/>
      <c r="D884" s="405"/>
      <c r="E884" s="411"/>
      <c r="F884" s="735"/>
      <c r="G884" s="413"/>
      <c r="H884" s="432"/>
      <c r="I884" s="419"/>
      <c r="J884" s="419"/>
      <c r="K884" s="422"/>
      <c r="L884" s="425"/>
      <c r="M884" s="427"/>
      <c r="N884" s="51" t="s">
        <v>49</v>
      </c>
      <c r="O884" s="75">
        <v>0</v>
      </c>
      <c r="P884" s="76">
        <v>0</v>
      </c>
      <c r="Q884" s="76">
        <v>0</v>
      </c>
      <c r="R884" s="158">
        <v>0</v>
      </c>
      <c r="S884" s="189">
        <f t="shared" ref="S884" si="3590">SUM(O884:O884)*M883</f>
        <v>0</v>
      </c>
      <c r="T884" s="190">
        <f t="shared" ref="T884" si="3591">SUM(P884:P884)*M883</f>
        <v>0</v>
      </c>
      <c r="U884" s="190">
        <f t="shared" ref="U884" si="3592">SUM(Q884:Q884)*M883</f>
        <v>0</v>
      </c>
      <c r="V884" s="200">
        <f t="shared" ref="V884" si="3593">SUM(R884:R884)*M883</f>
        <v>0</v>
      </c>
      <c r="W884" s="204">
        <f t="shared" si="3372"/>
        <v>0</v>
      </c>
      <c r="X884" s="245"/>
      <c r="Y884" s="248"/>
      <c r="Z884" s="248"/>
      <c r="AA884" s="248"/>
      <c r="AB884" s="251"/>
      <c r="AC884" s="784"/>
      <c r="AD884" s="765"/>
      <c r="AE884" s="256"/>
      <c r="AF884" s="264"/>
      <c r="AG884" s="264"/>
      <c r="AH884" s="264"/>
      <c r="AI884" s="779"/>
      <c r="AJ884" s="10"/>
      <c r="AK884" s="59"/>
      <c r="AL884" s="59"/>
      <c r="AM884" s="59"/>
      <c r="AN884" s="59"/>
      <c r="AO884" s="11"/>
      <c r="AP884" s="55"/>
    </row>
    <row r="885" spans="1:42" ht="40" customHeight="1" x14ac:dyDescent="0.2">
      <c r="A885" s="767"/>
      <c r="B885" s="791"/>
      <c r="C885" s="403"/>
      <c r="D885" s="405"/>
      <c r="E885" s="411"/>
      <c r="F885" s="735"/>
      <c r="G885" s="413"/>
      <c r="H885" s="432"/>
      <c r="I885" s="419"/>
      <c r="J885" s="419"/>
      <c r="K885" s="422"/>
      <c r="L885" s="715" t="s">
        <v>975</v>
      </c>
      <c r="M885" s="427">
        <v>0.1</v>
      </c>
      <c r="N885" s="53" t="s">
        <v>43</v>
      </c>
      <c r="O885" s="116">
        <v>0</v>
      </c>
      <c r="P885" s="111">
        <v>0</v>
      </c>
      <c r="Q885" s="111">
        <v>0.5</v>
      </c>
      <c r="R885" s="162">
        <v>1</v>
      </c>
      <c r="S885" s="192">
        <f t="shared" ref="S885" si="3594">SUM(O885:O885)*M885</f>
        <v>0</v>
      </c>
      <c r="T885" s="193">
        <f t="shared" ref="T885" si="3595">SUM(P885:P885)*M885</f>
        <v>0</v>
      </c>
      <c r="U885" s="193">
        <f t="shared" ref="U885" si="3596">SUM(Q885:Q885)*M885</f>
        <v>0.05</v>
      </c>
      <c r="V885" s="201">
        <f t="shared" ref="V885" si="3597">SUM(R885:R885)*M885</f>
        <v>0.1</v>
      </c>
      <c r="W885" s="205">
        <f t="shared" si="3372"/>
        <v>0.1</v>
      </c>
      <c r="X885" s="245"/>
      <c r="Y885" s="248"/>
      <c r="Z885" s="248"/>
      <c r="AA885" s="248"/>
      <c r="AB885" s="251"/>
      <c r="AC885" s="784"/>
      <c r="AD885" s="765"/>
      <c r="AE885" s="255" t="str">
        <f t="shared" si="3557"/>
        <v>EQUILIBRADA</v>
      </c>
      <c r="AF885" s="264"/>
      <c r="AG885" s="264"/>
      <c r="AH885" s="264"/>
      <c r="AI885" s="779"/>
      <c r="AJ885" s="10"/>
      <c r="AK885" s="59"/>
      <c r="AL885" s="59"/>
      <c r="AM885" s="59"/>
      <c r="AN885" s="59"/>
      <c r="AO885" s="11"/>
      <c r="AP885" s="55"/>
    </row>
    <row r="886" spans="1:42" ht="40" customHeight="1" thickBot="1" x14ac:dyDescent="0.25">
      <c r="A886" s="767"/>
      <c r="B886" s="791"/>
      <c r="C886" s="757"/>
      <c r="D886" s="406"/>
      <c r="E886" s="751"/>
      <c r="F886" s="763"/>
      <c r="G886" s="414"/>
      <c r="H886" s="433"/>
      <c r="I886" s="420"/>
      <c r="J886" s="420"/>
      <c r="K886" s="423"/>
      <c r="L886" s="428"/>
      <c r="M886" s="449"/>
      <c r="N886" s="51" t="s">
        <v>49</v>
      </c>
      <c r="O886" s="77">
        <v>0</v>
      </c>
      <c r="P886" s="78">
        <v>0</v>
      </c>
      <c r="Q886" s="78">
        <v>0</v>
      </c>
      <c r="R886" s="159">
        <v>0</v>
      </c>
      <c r="S886" s="195">
        <f t="shared" ref="S886" si="3598">SUM(O886:O886)*M885</f>
        <v>0</v>
      </c>
      <c r="T886" s="196">
        <f t="shared" ref="T886" si="3599">SUM(P886:P886)*M885</f>
        <v>0</v>
      </c>
      <c r="U886" s="196">
        <f t="shared" ref="U886" si="3600">SUM(Q886:Q886)*M885</f>
        <v>0</v>
      </c>
      <c r="V886" s="202">
        <f t="shared" ref="V886" si="3601">SUM(R886:R886)*M885</f>
        <v>0</v>
      </c>
      <c r="W886" s="206">
        <f t="shared" si="3372"/>
        <v>0</v>
      </c>
      <c r="X886" s="246"/>
      <c r="Y886" s="249"/>
      <c r="Z886" s="249"/>
      <c r="AA886" s="249"/>
      <c r="AB886" s="252"/>
      <c r="AC886" s="784"/>
      <c r="AD886" s="765"/>
      <c r="AE886" s="256"/>
      <c r="AF886" s="265"/>
      <c r="AG886" s="265"/>
      <c r="AH886" s="264"/>
      <c r="AI886" s="779"/>
      <c r="AJ886" s="10"/>
      <c r="AK886" s="59"/>
      <c r="AL886" s="59"/>
      <c r="AM886" s="59"/>
      <c r="AN886" s="59"/>
      <c r="AO886" s="11"/>
      <c r="AP886" s="55"/>
    </row>
    <row r="887" spans="1:42" ht="40" customHeight="1" x14ac:dyDescent="0.2">
      <c r="A887" s="767"/>
      <c r="B887" s="791"/>
      <c r="C887" s="402">
        <v>59</v>
      </c>
      <c r="D887" s="404" t="s">
        <v>976</v>
      </c>
      <c r="E887" s="410">
        <v>64</v>
      </c>
      <c r="F887" s="734" t="s">
        <v>977</v>
      </c>
      <c r="G887" s="412" t="s">
        <v>978</v>
      </c>
      <c r="H887" s="431">
        <v>123</v>
      </c>
      <c r="I887" s="418" t="s">
        <v>979</v>
      </c>
      <c r="J887" s="418" t="s">
        <v>980</v>
      </c>
      <c r="K887" s="421">
        <v>0</v>
      </c>
      <c r="L887" s="454" t="s">
        <v>981</v>
      </c>
      <c r="M887" s="762">
        <v>0.5</v>
      </c>
      <c r="N887" s="53" t="s">
        <v>43</v>
      </c>
      <c r="O887" s="101">
        <v>0.25</v>
      </c>
      <c r="P887" s="102">
        <v>0.5</v>
      </c>
      <c r="Q887" s="102">
        <v>0.75</v>
      </c>
      <c r="R887" s="160">
        <v>1</v>
      </c>
      <c r="S887" s="186">
        <f t="shared" ref="S887" si="3602">SUM(O887:O887)*M887</f>
        <v>0.125</v>
      </c>
      <c r="T887" s="187">
        <f t="shared" ref="T887" si="3603">SUM(P887:P887)*M887</f>
        <v>0.25</v>
      </c>
      <c r="U887" s="187">
        <f t="shared" ref="U887" si="3604">SUM(Q887:Q887)*M887</f>
        <v>0.375</v>
      </c>
      <c r="V887" s="199">
        <f t="shared" ref="V887" si="3605">SUM(R887:R887)*M887</f>
        <v>0.5</v>
      </c>
      <c r="W887" s="203">
        <f t="shared" si="3372"/>
        <v>0.5</v>
      </c>
      <c r="X887" s="244">
        <f>+S884+S886</f>
        <v>0</v>
      </c>
      <c r="Y887" s="247">
        <f>+T884+T886</f>
        <v>0</v>
      </c>
      <c r="Z887" s="247">
        <f>+U884+U886</f>
        <v>0</v>
      </c>
      <c r="AA887" s="247">
        <f>+V884+V886</f>
        <v>0</v>
      </c>
      <c r="AB887" s="250">
        <f>+W884+W886</f>
        <v>0</v>
      </c>
      <c r="AC887" s="784"/>
      <c r="AD887" s="759" t="s">
        <v>982</v>
      </c>
      <c r="AE887" s="255" t="str">
        <f t="shared" si="3557"/>
        <v>PARA MEJORAR</v>
      </c>
      <c r="AF887" s="263" t="str">
        <f>IF(COUNTIF(AE887:AE890,"PARA MEJORAR")&gt;=1,"PARA MEJORAR","BIEN")</f>
        <v>PARA MEJORAR</v>
      </c>
      <c r="AG887" s="263" t="str">
        <f>IF(COUNTIF(AF887:AF890,"PARA MEJORAR")&gt;=1,"PARA MEJORAR","BIEN")</f>
        <v>PARA MEJORAR</v>
      </c>
      <c r="AH887" s="264"/>
      <c r="AI887" s="779"/>
      <c r="AJ887" s="5"/>
      <c r="AK887" s="6"/>
      <c r="AL887" s="6"/>
      <c r="AM887" s="6"/>
      <c r="AN887" s="6"/>
      <c r="AO887" s="7"/>
      <c r="AP887" s="55"/>
    </row>
    <row r="888" spans="1:42" ht="40" customHeight="1" thickBot="1" x14ac:dyDescent="0.25">
      <c r="A888" s="767"/>
      <c r="B888" s="791"/>
      <c r="C888" s="403"/>
      <c r="D888" s="405"/>
      <c r="E888" s="411"/>
      <c r="F888" s="735"/>
      <c r="G888" s="413"/>
      <c r="H888" s="432"/>
      <c r="I888" s="419"/>
      <c r="J888" s="419"/>
      <c r="K888" s="422"/>
      <c r="L888" s="455"/>
      <c r="M888" s="760"/>
      <c r="N888" s="51" t="s">
        <v>49</v>
      </c>
      <c r="O888" s="75">
        <v>0</v>
      </c>
      <c r="P888" s="76">
        <v>0</v>
      </c>
      <c r="Q888" s="76">
        <v>0</v>
      </c>
      <c r="R888" s="158">
        <v>0</v>
      </c>
      <c r="S888" s="189">
        <f t="shared" ref="S888" si="3606">SUM(O888:O888)*M887</f>
        <v>0</v>
      </c>
      <c r="T888" s="190">
        <f t="shared" ref="T888" si="3607">SUM(P888:P888)*M887</f>
        <v>0</v>
      </c>
      <c r="U888" s="190">
        <f t="shared" ref="U888" si="3608">SUM(Q888:Q888)*M887</f>
        <v>0</v>
      </c>
      <c r="V888" s="200">
        <f t="shared" ref="V888" si="3609">SUM(R888:R888)*M887</f>
        <v>0</v>
      </c>
      <c r="W888" s="204">
        <f t="shared" si="3372"/>
        <v>0</v>
      </c>
      <c r="X888" s="245"/>
      <c r="Y888" s="248"/>
      <c r="Z888" s="248"/>
      <c r="AA888" s="248"/>
      <c r="AB888" s="251"/>
      <c r="AC888" s="784"/>
      <c r="AD888" s="716"/>
      <c r="AE888" s="256"/>
      <c r="AF888" s="264"/>
      <c r="AG888" s="264"/>
      <c r="AH888" s="264"/>
      <c r="AI888" s="779"/>
      <c r="AJ888" s="10"/>
      <c r="AK888" s="59"/>
      <c r="AL888" s="59"/>
      <c r="AM888" s="59"/>
      <c r="AN888" s="59"/>
      <c r="AO888" s="11"/>
      <c r="AP888" s="55"/>
    </row>
    <row r="889" spans="1:42" ht="40" customHeight="1" x14ac:dyDescent="0.2">
      <c r="A889" s="767"/>
      <c r="B889" s="791"/>
      <c r="C889" s="403"/>
      <c r="D889" s="405"/>
      <c r="E889" s="411"/>
      <c r="F889" s="735"/>
      <c r="G889" s="413"/>
      <c r="H889" s="432"/>
      <c r="I889" s="419"/>
      <c r="J889" s="419"/>
      <c r="K889" s="422"/>
      <c r="L889" s="758" t="s">
        <v>983</v>
      </c>
      <c r="M889" s="760">
        <v>0.5</v>
      </c>
      <c r="N889" s="53" t="s">
        <v>43</v>
      </c>
      <c r="O889" s="116">
        <v>0.25</v>
      </c>
      <c r="P889" s="111">
        <v>0.5</v>
      </c>
      <c r="Q889" s="111">
        <v>0.75</v>
      </c>
      <c r="R889" s="162">
        <v>1</v>
      </c>
      <c r="S889" s="192">
        <f t="shared" ref="S889" si="3610">SUM(O889:O889)*M889</f>
        <v>0.125</v>
      </c>
      <c r="T889" s="193">
        <f t="shared" ref="T889" si="3611">SUM(P889:P889)*M889</f>
        <v>0.25</v>
      </c>
      <c r="U889" s="193">
        <f t="shared" ref="U889" si="3612">SUM(Q889:Q889)*M889</f>
        <v>0.375</v>
      </c>
      <c r="V889" s="201">
        <f t="shared" ref="V889" si="3613">SUM(R889:R889)*M889</f>
        <v>0.5</v>
      </c>
      <c r="W889" s="205">
        <f t="shared" si="3372"/>
        <v>0.5</v>
      </c>
      <c r="X889" s="245"/>
      <c r="Y889" s="248"/>
      <c r="Z889" s="248"/>
      <c r="AA889" s="248"/>
      <c r="AB889" s="251"/>
      <c r="AC889" s="784"/>
      <c r="AD889" s="716"/>
      <c r="AE889" s="255" t="str">
        <f t="shared" si="3557"/>
        <v>PARA MEJORAR</v>
      </c>
      <c r="AF889" s="264"/>
      <c r="AG889" s="264"/>
      <c r="AH889" s="264"/>
      <c r="AI889" s="779"/>
      <c r="AJ889" s="10"/>
      <c r="AK889" s="59"/>
      <c r="AL889" s="59"/>
      <c r="AM889" s="59"/>
      <c r="AN889" s="59"/>
      <c r="AO889" s="11"/>
      <c r="AP889" s="55"/>
    </row>
    <row r="890" spans="1:42" ht="40" customHeight="1" thickBot="1" x14ac:dyDescent="0.25">
      <c r="A890" s="767"/>
      <c r="B890" s="791"/>
      <c r="C890" s="757"/>
      <c r="D890" s="406"/>
      <c r="E890" s="751"/>
      <c r="F890" s="763"/>
      <c r="G890" s="414"/>
      <c r="H890" s="433"/>
      <c r="I890" s="420"/>
      <c r="J890" s="420"/>
      <c r="K890" s="423"/>
      <c r="L890" s="739"/>
      <c r="M890" s="761"/>
      <c r="N890" s="51" t="s">
        <v>49</v>
      </c>
      <c r="O890" s="77">
        <v>0</v>
      </c>
      <c r="P890" s="78">
        <v>0</v>
      </c>
      <c r="Q890" s="78">
        <v>0</v>
      </c>
      <c r="R890" s="159">
        <v>0</v>
      </c>
      <c r="S890" s="195">
        <f t="shared" ref="S890" si="3614">SUM(O890:O890)*M889</f>
        <v>0</v>
      </c>
      <c r="T890" s="196">
        <f t="shared" ref="T890" si="3615">SUM(P890:P890)*M889</f>
        <v>0</v>
      </c>
      <c r="U890" s="196">
        <f t="shared" ref="U890" si="3616">SUM(Q890:Q890)*M889</f>
        <v>0</v>
      </c>
      <c r="V890" s="202">
        <f t="shared" ref="V890" si="3617">SUM(R890:R890)*M889</f>
        <v>0</v>
      </c>
      <c r="W890" s="206">
        <f t="shared" si="3372"/>
        <v>0</v>
      </c>
      <c r="X890" s="246"/>
      <c r="Y890" s="249"/>
      <c r="Z890" s="249"/>
      <c r="AA890" s="249"/>
      <c r="AB890" s="252"/>
      <c r="AC890" s="784"/>
      <c r="AD890" s="717"/>
      <c r="AE890" s="256"/>
      <c r="AF890" s="265"/>
      <c r="AG890" s="265"/>
      <c r="AH890" s="264"/>
      <c r="AI890" s="779"/>
      <c r="AJ890" s="10"/>
      <c r="AK890" s="59"/>
      <c r="AL890" s="59"/>
      <c r="AM890" s="59"/>
      <c r="AN890" s="59"/>
      <c r="AO890" s="11"/>
      <c r="AP890" s="55"/>
    </row>
    <row r="891" spans="1:42" ht="40" customHeight="1" x14ac:dyDescent="0.2">
      <c r="A891" s="767"/>
      <c r="B891" s="791"/>
      <c r="C891" s="402">
        <v>60</v>
      </c>
      <c r="D891" s="404" t="s">
        <v>984</v>
      </c>
      <c r="E891" s="410">
        <v>65</v>
      </c>
      <c r="F891" s="734" t="s">
        <v>985</v>
      </c>
      <c r="G891" s="412" t="s">
        <v>986</v>
      </c>
      <c r="H891" s="431">
        <v>124</v>
      </c>
      <c r="I891" s="418" t="s">
        <v>987</v>
      </c>
      <c r="J891" s="418" t="s">
        <v>988</v>
      </c>
      <c r="K891" s="421">
        <v>0</v>
      </c>
      <c r="L891" s="454" t="s">
        <v>989</v>
      </c>
      <c r="M891" s="434">
        <v>0.6</v>
      </c>
      <c r="N891" s="53" t="s">
        <v>43</v>
      </c>
      <c r="O891" s="101">
        <v>0.25</v>
      </c>
      <c r="P891" s="102">
        <v>0.5</v>
      </c>
      <c r="Q891" s="102">
        <v>0.6</v>
      </c>
      <c r="R891" s="160">
        <v>1</v>
      </c>
      <c r="S891" s="186">
        <f t="shared" ref="S891" si="3618">SUM(O891:O891)*M891</f>
        <v>0.15</v>
      </c>
      <c r="T891" s="187">
        <f t="shared" ref="T891" si="3619">SUM(P891:P891)*M891</f>
        <v>0.3</v>
      </c>
      <c r="U891" s="187">
        <f t="shared" ref="U891" si="3620">SUM(Q891:Q891)*M891</f>
        <v>0.36</v>
      </c>
      <c r="V891" s="199">
        <f t="shared" ref="V891" si="3621">SUM(R891:R891)*M891</f>
        <v>0.6</v>
      </c>
      <c r="W891" s="203">
        <f t="shared" si="3372"/>
        <v>0.6</v>
      </c>
      <c r="X891" s="244">
        <f>+S888+S890</f>
        <v>0</v>
      </c>
      <c r="Y891" s="247">
        <f>+T888+T890</f>
        <v>0</v>
      </c>
      <c r="Z891" s="247">
        <f>+U888+U890</f>
        <v>0</v>
      </c>
      <c r="AA891" s="247">
        <f>+V888+V890</f>
        <v>0</v>
      </c>
      <c r="AB891" s="250">
        <f>+W888+W890</f>
        <v>0</v>
      </c>
      <c r="AC891" s="784"/>
      <c r="AD891" s="759" t="s">
        <v>990</v>
      </c>
      <c r="AE891" s="255" t="str">
        <f t="shared" si="3557"/>
        <v>PARA MEJORAR</v>
      </c>
      <c r="AF891" s="263" t="str">
        <f>IF(COUNTIF(AE891:AE894,"PARA MEJORAR")&gt;=1,"PARA MEJORAR","BIEN")</f>
        <v>PARA MEJORAR</v>
      </c>
      <c r="AG891" s="263" t="str">
        <f>IF(COUNTIF(AF891:AF894,"PARA MEJORAR")&gt;=1,"PARA MEJORAR","BIEN")</f>
        <v>PARA MEJORAR</v>
      </c>
      <c r="AH891" s="264"/>
      <c r="AI891" s="779"/>
      <c r="AJ891" s="5"/>
      <c r="AK891" s="6"/>
      <c r="AL891" s="6"/>
      <c r="AM891" s="6"/>
      <c r="AN891" s="6"/>
      <c r="AO891" s="7"/>
      <c r="AP891" s="55"/>
    </row>
    <row r="892" spans="1:42" ht="40" customHeight="1" thickBot="1" x14ac:dyDescent="0.25">
      <c r="A892" s="767"/>
      <c r="B892" s="791"/>
      <c r="C892" s="403"/>
      <c r="D892" s="405"/>
      <c r="E892" s="411"/>
      <c r="F892" s="735"/>
      <c r="G892" s="413"/>
      <c r="H892" s="432"/>
      <c r="I892" s="419"/>
      <c r="J892" s="419"/>
      <c r="K892" s="422"/>
      <c r="L892" s="455"/>
      <c r="M892" s="442"/>
      <c r="N892" s="51" t="s">
        <v>49</v>
      </c>
      <c r="O892" s="75">
        <v>0</v>
      </c>
      <c r="P892" s="76">
        <v>0</v>
      </c>
      <c r="Q892" s="76">
        <v>0</v>
      </c>
      <c r="R892" s="158">
        <v>0</v>
      </c>
      <c r="S892" s="189">
        <f t="shared" ref="S892" si="3622">SUM(O892:O892)*M891</f>
        <v>0</v>
      </c>
      <c r="T892" s="190">
        <f t="shared" ref="T892" si="3623">SUM(P892:P892)*M891</f>
        <v>0</v>
      </c>
      <c r="U892" s="190">
        <f t="shared" ref="U892" si="3624">SUM(Q892:Q892)*M891</f>
        <v>0</v>
      </c>
      <c r="V892" s="200">
        <f t="shared" ref="V892" si="3625">SUM(R892:R892)*M891</f>
        <v>0</v>
      </c>
      <c r="W892" s="204">
        <f t="shared" si="3372"/>
        <v>0</v>
      </c>
      <c r="X892" s="245"/>
      <c r="Y892" s="248"/>
      <c r="Z892" s="248"/>
      <c r="AA892" s="248"/>
      <c r="AB892" s="251"/>
      <c r="AC892" s="784"/>
      <c r="AD892" s="716"/>
      <c r="AE892" s="256"/>
      <c r="AF892" s="264"/>
      <c r="AG892" s="264"/>
      <c r="AH892" s="264"/>
      <c r="AI892" s="779"/>
      <c r="AJ892" s="10"/>
      <c r="AK892" s="59"/>
      <c r="AL892" s="59"/>
      <c r="AM892" s="59"/>
      <c r="AN892" s="59"/>
      <c r="AO892" s="11"/>
      <c r="AP892" s="55"/>
    </row>
    <row r="893" spans="1:42" ht="40" customHeight="1" x14ac:dyDescent="0.2">
      <c r="A893" s="767"/>
      <c r="B893" s="791"/>
      <c r="C893" s="403"/>
      <c r="D893" s="405"/>
      <c r="E893" s="411"/>
      <c r="F893" s="735"/>
      <c r="G893" s="413"/>
      <c r="H893" s="432"/>
      <c r="I893" s="419"/>
      <c r="J893" s="419"/>
      <c r="K893" s="422"/>
      <c r="L893" s="758" t="s">
        <v>991</v>
      </c>
      <c r="M893" s="442">
        <v>0.4</v>
      </c>
      <c r="N893" s="53" t="s">
        <v>43</v>
      </c>
      <c r="O893" s="116">
        <v>0.25</v>
      </c>
      <c r="P893" s="111">
        <v>0.5</v>
      </c>
      <c r="Q893" s="111">
        <v>0.6</v>
      </c>
      <c r="R893" s="162">
        <v>1</v>
      </c>
      <c r="S893" s="192">
        <f t="shared" ref="S893" si="3626">SUM(O893:O893)*M893</f>
        <v>0.1</v>
      </c>
      <c r="T893" s="193">
        <f t="shared" ref="T893" si="3627">SUM(P893:P893)*M893</f>
        <v>0.2</v>
      </c>
      <c r="U893" s="193">
        <f t="shared" ref="U893" si="3628">SUM(Q893:Q893)*M893</f>
        <v>0.24</v>
      </c>
      <c r="V893" s="201">
        <f t="shared" ref="V893" si="3629">SUM(R893:R893)*M893</f>
        <v>0.4</v>
      </c>
      <c r="W893" s="205">
        <f t="shared" ref="W893:W936" si="3630">MAX(S893:V893)</f>
        <v>0.4</v>
      </c>
      <c r="X893" s="245"/>
      <c r="Y893" s="248"/>
      <c r="Z893" s="248"/>
      <c r="AA893" s="248"/>
      <c r="AB893" s="251"/>
      <c r="AC893" s="784"/>
      <c r="AD893" s="716"/>
      <c r="AE893" s="255" t="str">
        <f t="shared" si="3557"/>
        <v>PARA MEJORAR</v>
      </c>
      <c r="AF893" s="264"/>
      <c r="AG893" s="264"/>
      <c r="AH893" s="264"/>
      <c r="AI893" s="779"/>
      <c r="AJ893" s="10"/>
      <c r="AK893" s="59"/>
      <c r="AL893" s="59"/>
      <c r="AM893" s="59"/>
      <c r="AN893" s="59"/>
      <c r="AO893" s="11"/>
      <c r="AP893" s="55"/>
    </row>
    <row r="894" spans="1:42" ht="40" customHeight="1" thickBot="1" x14ac:dyDescent="0.25">
      <c r="A894" s="767"/>
      <c r="B894" s="791"/>
      <c r="C894" s="403"/>
      <c r="D894" s="405"/>
      <c r="E894" s="411"/>
      <c r="F894" s="735"/>
      <c r="G894" s="414"/>
      <c r="H894" s="433"/>
      <c r="I894" s="420"/>
      <c r="J894" s="420"/>
      <c r="K894" s="423"/>
      <c r="L894" s="739"/>
      <c r="M894" s="435"/>
      <c r="N894" s="51" t="s">
        <v>49</v>
      </c>
      <c r="O894" s="77">
        <v>0</v>
      </c>
      <c r="P894" s="78">
        <v>0</v>
      </c>
      <c r="Q894" s="78">
        <v>0</v>
      </c>
      <c r="R894" s="159">
        <v>0</v>
      </c>
      <c r="S894" s="195">
        <f t="shared" ref="S894" si="3631">SUM(O894:O894)*M893</f>
        <v>0</v>
      </c>
      <c r="T894" s="196">
        <f t="shared" ref="T894" si="3632">SUM(P894:P894)*M893</f>
        <v>0</v>
      </c>
      <c r="U894" s="196">
        <f t="shared" ref="U894" si="3633">SUM(Q894:Q894)*M893</f>
        <v>0</v>
      </c>
      <c r="V894" s="202">
        <f t="shared" ref="V894" si="3634">SUM(R894:R894)*M893</f>
        <v>0</v>
      </c>
      <c r="W894" s="206">
        <f t="shared" si="3630"/>
        <v>0</v>
      </c>
      <c r="X894" s="246"/>
      <c r="Y894" s="249"/>
      <c r="Z894" s="249"/>
      <c r="AA894" s="249"/>
      <c r="AB894" s="252"/>
      <c r="AC894" s="784"/>
      <c r="AD894" s="716"/>
      <c r="AE894" s="256"/>
      <c r="AF894" s="265"/>
      <c r="AG894" s="264"/>
      <c r="AH894" s="264"/>
      <c r="AI894" s="779"/>
      <c r="AJ894" s="10"/>
      <c r="AK894" s="59"/>
      <c r="AL894" s="59"/>
      <c r="AM894" s="59"/>
      <c r="AN894" s="59"/>
      <c r="AO894" s="11"/>
      <c r="AP894" s="55"/>
    </row>
    <row r="895" spans="1:42" ht="40" customHeight="1" x14ac:dyDescent="0.2">
      <c r="A895" s="142"/>
      <c r="B895" s="791"/>
      <c r="C895" s="748">
        <v>61</v>
      </c>
      <c r="D895" s="418" t="s">
        <v>992</v>
      </c>
      <c r="E895" s="410">
        <v>66</v>
      </c>
      <c r="F895" s="734" t="s">
        <v>993</v>
      </c>
      <c r="G895" s="412" t="s">
        <v>994</v>
      </c>
      <c r="H895" s="431">
        <v>125</v>
      </c>
      <c r="I895" s="418" t="s">
        <v>995</v>
      </c>
      <c r="J895" s="418" t="s">
        <v>996</v>
      </c>
      <c r="K895" s="421">
        <v>0</v>
      </c>
      <c r="L895" s="454" t="s">
        <v>997</v>
      </c>
      <c r="M895" s="434">
        <v>0.5</v>
      </c>
      <c r="N895" s="53" t="s">
        <v>43</v>
      </c>
      <c r="O895" s="101">
        <v>0.25</v>
      </c>
      <c r="P895" s="102">
        <v>0.5</v>
      </c>
      <c r="Q895" s="102">
        <v>0.75</v>
      </c>
      <c r="R895" s="160">
        <v>1</v>
      </c>
      <c r="S895" s="186">
        <f t="shared" ref="S895" si="3635">SUM(O895:O895)*M895</f>
        <v>0.125</v>
      </c>
      <c r="T895" s="187">
        <f t="shared" ref="T895" si="3636">SUM(P895:P895)*M895</f>
        <v>0.25</v>
      </c>
      <c r="U895" s="187">
        <f t="shared" ref="U895" si="3637">SUM(Q895:Q895)*M895</f>
        <v>0.375</v>
      </c>
      <c r="V895" s="199">
        <f t="shared" ref="V895" si="3638">SUM(R895:R895)*M895</f>
        <v>0.5</v>
      </c>
      <c r="W895" s="203">
        <f t="shared" si="3630"/>
        <v>0.5</v>
      </c>
      <c r="X895" s="244">
        <f>+S892+S894</f>
        <v>0</v>
      </c>
      <c r="Y895" s="247">
        <f>+T892+T894</f>
        <v>0</v>
      </c>
      <c r="Z895" s="247">
        <f>+U892+U894</f>
        <v>0</v>
      </c>
      <c r="AA895" s="247">
        <f>+V892+V894</f>
        <v>0</v>
      </c>
      <c r="AB895" s="250">
        <f>+W892+W894</f>
        <v>0</v>
      </c>
      <c r="AC895" s="784"/>
      <c r="AD895" s="759" t="s">
        <v>998</v>
      </c>
      <c r="AE895" s="255" t="str">
        <f t="shared" si="3557"/>
        <v>PARA MEJORAR</v>
      </c>
      <c r="AF895" s="263" t="str">
        <f>IF(COUNTIF(AE895:AE898,"PARA MEJORAR")&gt;=1,"PARA MEJORAR","BIEN")</f>
        <v>PARA MEJORAR</v>
      </c>
      <c r="AG895" s="263" t="str">
        <f>IF(COUNTIF(AF895:AF898,"PARA MEJORAR")&gt;=1,"PARA MEJORAR","BIEN")</f>
        <v>PARA MEJORAR</v>
      </c>
      <c r="AH895" s="264"/>
      <c r="AI895" s="779"/>
      <c r="AJ895" s="5"/>
      <c r="AK895" s="6"/>
      <c r="AL895" s="6"/>
      <c r="AM895" s="6"/>
      <c r="AN895" s="6"/>
      <c r="AO895" s="7"/>
      <c r="AP895" s="55"/>
    </row>
    <row r="896" spans="1:42" ht="40" customHeight="1" thickBot="1" x14ac:dyDescent="0.25">
      <c r="A896" s="142"/>
      <c r="B896" s="791"/>
      <c r="C896" s="749"/>
      <c r="D896" s="419"/>
      <c r="E896" s="411"/>
      <c r="F896" s="735"/>
      <c r="G896" s="413"/>
      <c r="H896" s="432"/>
      <c r="I896" s="419"/>
      <c r="J896" s="419"/>
      <c r="K896" s="422"/>
      <c r="L896" s="455"/>
      <c r="M896" s="442"/>
      <c r="N896" s="51" t="s">
        <v>49</v>
      </c>
      <c r="O896" s="75">
        <v>0</v>
      </c>
      <c r="P896" s="76">
        <v>0</v>
      </c>
      <c r="Q896" s="76">
        <v>0</v>
      </c>
      <c r="R896" s="158">
        <v>0</v>
      </c>
      <c r="S896" s="189">
        <f t="shared" ref="S896" si="3639">SUM(O896:O896)*M895</f>
        <v>0</v>
      </c>
      <c r="T896" s="190">
        <f t="shared" ref="T896" si="3640">SUM(P896:P896)*M895</f>
        <v>0</v>
      </c>
      <c r="U896" s="190">
        <f t="shared" ref="U896" si="3641">SUM(Q896:Q896)*M895</f>
        <v>0</v>
      </c>
      <c r="V896" s="200">
        <f t="shared" ref="V896" si="3642">SUM(R896:R896)*M895</f>
        <v>0</v>
      </c>
      <c r="W896" s="204">
        <f t="shared" si="3630"/>
        <v>0</v>
      </c>
      <c r="X896" s="245"/>
      <c r="Y896" s="248"/>
      <c r="Z896" s="248"/>
      <c r="AA896" s="248"/>
      <c r="AB896" s="251"/>
      <c r="AC896" s="784"/>
      <c r="AD896" s="716"/>
      <c r="AE896" s="256"/>
      <c r="AF896" s="264"/>
      <c r="AG896" s="264"/>
      <c r="AH896" s="264"/>
      <c r="AI896" s="779"/>
      <c r="AJ896" s="10"/>
      <c r="AK896" s="59"/>
      <c r="AL896" s="59"/>
      <c r="AM896" s="59"/>
      <c r="AN896" s="59"/>
      <c r="AO896" s="11"/>
      <c r="AP896" s="55"/>
    </row>
    <row r="897" spans="1:42" ht="40" customHeight="1" x14ac:dyDescent="0.2">
      <c r="A897" s="142"/>
      <c r="B897" s="791"/>
      <c r="C897" s="749"/>
      <c r="D897" s="419"/>
      <c r="E897" s="411"/>
      <c r="F897" s="735"/>
      <c r="G897" s="413"/>
      <c r="H897" s="432"/>
      <c r="I897" s="419"/>
      <c r="J897" s="419"/>
      <c r="K897" s="422"/>
      <c r="L897" s="758" t="s">
        <v>999</v>
      </c>
      <c r="M897" s="442">
        <v>0.5</v>
      </c>
      <c r="N897" s="53" t="s">
        <v>43</v>
      </c>
      <c r="O897" s="116">
        <v>0</v>
      </c>
      <c r="P897" s="111">
        <v>0</v>
      </c>
      <c r="Q897" s="111">
        <v>0.5</v>
      </c>
      <c r="R897" s="162">
        <v>1</v>
      </c>
      <c r="S897" s="192">
        <f t="shared" ref="S897" si="3643">SUM(O897:O897)*M897</f>
        <v>0</v>
      </c>
      <c r="T897" s="193">
        <f t="shared" ref="T897" si="3644">SUM(P897:P897)*M897</f>
        <v>0</v>
      </c>
      <c r="U897" s="193">
        <f t="shared" ref="U897" si="3645">SUM(Q897:Q897)*M897</f>
        <v>0.25</v>
      </c>
      <c r="V897" s="201">
        <f t="shared" ref="V897" si="3646">SUM(R897:R897)*M897</f>
        <v>0.5</v>
      </c>
      <c r="W897" s="205">
        <f t="shared" si="3630"/>
        <v>0.5</v>
      </c>
      <c r="X897" s="245"/>
      <c r="Y897" s="248"/>
      <c r="Z897" s="248"/>
      <c r="AA897" s="248"/>
      <c r="AB897" s="251"/>
      <c r="AC897" s="784"/>
      <c r="AD897" s="716"/>
      <c r="AE897" s="255" t="str">
        <f t="shared" si="3557"/>
        <v>EQUILIBRADA</v>
      </c>
      <c r="AF897" s="264"/>
      <c r="AG897" s="264"/>
      <c r="AH897" s="264"/>
      <c r="AI897" s="779"/>
      <c r="AJ897" s="10"/>
      <c r="AK897" s="59"/>
      <c r="AL897" s="59"/>
      <c r="AM897" s="59"/>
      <c r="AN897" s="59"/>
      <c r="AO897" s="11"/>
      <c r="AP897" s="55"/>
    </row>
    <row r="898" spans="1:42" ht="40" customHeight="1" thickBot="1" x14ac:dyDescent="0.25">
      <c r="A898" s="142"/>
      <c r="B898" s="791"/>
      <c r="C898" s="750"/>
      <c r="D898" s="420"/>
      <c r="E898" s="751"/>
      <c r="F898" s="763"/>
      <c r="G898" s="414"/>
      <c r="H898" s="433"/>
      <c r="I898" s="420"/>
      <c r="J898" s="420"/>
      <c r="K898" s="423"/>
      <c r="L898" s="739"/>
      <c r="M898" s="435"/>
      <c r="N898" s="51" t="s">
        <v>49</v>
      </c>
      <c r="O898" s="77">
        <v>0</v>
      </c>
      <c r="P898" s="78">
        <v>0</v>
      </c>
      <c r="Q898" s="78">
        <v>0</v>
      </c>
      <c r="R898" s="159">
        <v>0</v>
      </c>
      <c r="S898" s="195">
        <f t="shared" ref="S898" si="3647">SUM(O898:O898)*M897</f>
        <v>0</v>
      </c>
      <c r="T898" s="196">
        <f t="shared" ref="T898" si="3648">SUM(P898:P898)*M897</f>
        <v>0</v>
      </c>
      <c r="U898" s="196">
        <f t="shared" ref="U898" si="3649">SUM(Q898:Q898)*M897</f>
        <v>0</v>
      </c>
      <c r="V898" s="202">
        <f t="shared" ref="V898" si="3650">SUM(R898:R898)*M897</f>
        <v>0</v>
      </c>
      <c r="W898" s="206">
        <f t="shared" si="3630"/>
        <v>0</v>
      </c>
      <c r="X898" s="246"/>
      <c r="Y898" s="249"/>
      <c r="Z898" s="249"/>
      <c r="AA898" s="249"/>
      <c r="AB898" s="252"/>
      <c r="AC898" s="784"/>
      <c r="AD898" s="717"/>
      <c r="AE898" s="256"/>
      <c r="AF898" s="265"/>
      <c r="AG898" s="265"/>
      <c r="AH898" s="264"/>
      <c r="AI898" s="779"/>
      <c r="AJ898" s="10"/>
      <c r="AK898" s="59"/>
      <c r="AL898" s="59"/>
      <c r="AM898" s="59"/>
      <c r="AN898" s="59"/>
      <c r="AO898" s="11"/>
      <c r="AP898" s="55"/>
    </row>
    <row r="899" spans="1:42" ht="40" customHeight="1" x14ac:dyDescent="0.2">
      <c r="A899" s="728"/>
      <c r="B899" s="791"/>
      <c r="C899" s="402">
        <v>62</v>
      </c>
      <c r="D899" s="404" t="s">
        <v>1000</v>
      </c>
      <c r="E899" s="410">
        <v>67</v>
      </c>
      <c r="F899" s="734" t="s">
        <v>1001</v>
      </c>
      <c r="G899" s="412" t="s">
        <v>1002</v>
      </c>
      <c r="H899" s="431">
        <v>126</v>
      </c>
      <c r="I899" s="418" t="s">
        <v>1003</v>
      </c>
      <c r="J899" s="418" t="s">
        <v>1004</v>
      </c>
      <c r="K899" s="421">
        <v>0</v>
      </c>
      <c r="L899" s="454" t="s">
        <v>1005</v>
      </c>
      <c r="M899" s="434">
        <v>0.05</v>
      </c>
      <c r="N899" s="53" t="s">
        <v>43</v>
      </c>
      <c r="O899" s="101">
        <v>0.25</v>
      </c>
      <c r="P899" s="102">
        <v>0.5</v>
      </c>
      <c r="Q899" s="102">
        <v>1</v>
      </c>
      <c r="R899" s="160">
        <v>1</v>
      </c>
      <c r="S899" s="186">
        <f t="shared" ref="S899" si="3651">SUM(O899:O899)*M899</f>
        <v>1.2500000000000001E-2</v>
      </c>
      <c r="T899" s="187">
        <f t="shared" ref="T899" si="3652">SUM(P899:P899)*M899</f>
        <v>2.5000000000000001E-2</v>
      </c>
      <c r="U899" s="187">
        <f t="shared" ref="U899" si="3653">SUM(Q899:Q899)*M899</f>
        <v>0.05</v>
      </c>
      <c r="V899" s="199">
        <f t="shared" ref="V899" si="3654">SUM(R899:R899)*M899</f>
        <v>0.05</v>
      </c>
      <c r="W899" s="203">
        <f t="shared" si="3630"/>
        <v>0.05</v>
      </c>
      <c r="X899" s="244">
        <f>+S896+S898+S900</f>
        <v>0</v>
      </c>
      <c r="Y899" s="247">
        <f>+T896+T898+T900</f>
        <v>0</v>
      </c>
      <c r="Z899" s="247">
        <f>+U896+U898+U900</f>
        <v>0</v>
      </c>
      <c r="AA899" s="247">
        <f>+V896+V898+V900</f>
        <v>0</v>
      </c>
      <c r="AB899" s="250">
        <f>+W896+W898+W900</f>
        <v>0</v>
      </c>
      <c r="AC899" s="784"/>
      <c r="AD899" s="759" t="s">
        <v>1006</v>
      </c>
      <c r="AE899" s="255" t="str">
        <f t="shared" si="3557"/>
        <v>PARA MEJORAR</v>
      </c>
      <c r="AF899" s="263" t="str">
        <f>IF(COUNTIF(AE899:AE904,"PARA MEJORAR")&gt;=1,"PARA MEJORAR","BIEN")</f>
        <v>PARA MEJORAR</v>
      </c>
      <c r="AG899" s="263" t="str">
        <f>IF(COUNTIF(AF899:AF904,"PARA MEJORAR")&gt;=1,"PARA MEJORAR","BIEN")</f>
        <v>PARA MEJORAR</v>
      </c>
      <c r="AH899" s="264"/>
      <c r="AI899" s="779"/>
      <c r="AJ899" s="5"/>
      <c r="AK899" s="6"/>
      <c r="AL899" s="6"/>
      <c r="AM899" s="6"/>
      <c r="AN899" s="6"/>
      <c r="AO899" s="7"/>
      <c r="AP899" s="55"/>
    </row>
    <row r="900" spans="1:42" ht="40" customHeight="1" thickBot="1" x14ac:dyDescent="0.25">
      <c r="A900" s="728"/>
      <c r="B900" s="791"/>
      <c r="C900" s="403"/>
      <c r="D900" s="405"/>
      <c r="E900" s="411"/>
      <c r="F900" s="735"/>
      <c r="G900" s="413"/>
      <c r="H900" s="432"/>
      <c r="I900" s="419"/>
      <c r="J900" s="419"/>
      <c r="K900" s="422"/>
      <c r="L900" s="455"/>
      <c r="M900" s="442"/>
      <c r="N900" s="51" t="s">
        <v>49</v>
      </c>
      <c r="O900" s="75">
        <v>0</v>
      </c>
      <c r="P900" s="76">
        <v>0</v>
      </c>
      <c r="Q900" s="76">
        <v>0</v>
      </c>
      <c r="R900" s="158">
        <v>0</v>
      </c>
      <c r="S900" s="189">
        <f t="shared" ref="S900" si="3655">SUM(O900:O900)*M899</f>
        <v>0</v>
      </c>
      <c r="T900" s="190">
        <f t="shared" ref="T900" si="3656">SUM(P900:P900)*M899</f>
        <v>0</v>
      </c>
      <c r="U900" s="190">
        <f t="shared" ref="U900" si="3657">SUM(Q900:Q900)*M899</f>
        <v>0</v>
      </c>
      <c r="V900" s="200">
        <f t="shared" ref="V900" si="3658">SUM(R900:R900)*M899</f>
        <v>0</v>
      </c>
      <c r="W900" s="204">
        <f t="shared" si="3630"/>
        <v>0</v>
      </c>
      <c r="X900" s="245"/>
      <c r="Y900" s="248"/>
      <c r="Z900" s="248"/>
      <c r="AA900" s="248"/>
      <c r="AB900" s="251"/>
      <c r="AC900" s="784"/>
      <c r="AD900" s="716"/>
      <c r="AE900" s="256"/>
      <c r="AF900" s="264"/>
      <c r="AG900" s="264"/>
      <c r="AH900" s="264"/>
      <c r="AI900" s="779"/>
      <c r="AJ900" s="10"/>
      <c r="AK900" s="59"/>
      <c r="AL900" s="59"/>
      <c r="AM900" s="59"/>
      <c r="AN900" s="59"/>
      <c r="AO900" s="11"/>
      <c r="AP900" s="55"/>
    </row>
    <row r="901" spans="1:42" ht="40" customHeight="1" x14ac:dyDescent="0.2">
      <c r="A901" s="728"/>
      <c r="B901" s="791"/>
      <c r="C901" s="403"/>
      <c r="D901" s="405"/>
      <c r="E901" s="411"/>
      <c r="F901" s="735"/>
      <c r="G901" s="413"/>
      <c r="H901" s="432"/>
      <c r="I901" s="419"/>
      <c r="J901" s="419"/>
      <c r="K901" s="422"/>
      <c r="L901" s="758" t="s">
        <v>1007</v>
      </c>
      <c r="M901" s="442">
        <v>0.35</v>
      </c>
      <c r="N901" s="53" t="s">
        <v>43</v>
      </c>
      <c r="O901" s="116">
        <v>0</v>
      </c>
      <c r="P901" s="111">
        <v>0.25</v>
      </c>
      <c r="Q901" s="111">
        <v>0.5</v>
      </c>
      <c r="R901" s="162">
        <v>1</v>
      </c>
      <c r="S901" s="192">
        <f t="shared" ref="S901" si="3659">SUM(O901:O901)*M901</f>
        <v>0</v>
      </c>
      <c r="T901" s="193">
        <f t="shared" ref="T901" si="3660">SUM(P901:P901)*M901</f>
        <v>8.7499999999999994E-2</v>
      </c>
      <c r="U901" s="193">
        <f t="shared" ref="U901" si="3661">SUM(Q901:Q901)*M901</f>
        <v>0.17499999999999999</v>
      </c>
      <c r="V901" s="201">
        <f t="shared" ref="V901" si="3662">SUM(R901:R901)*M901</f>
        <v>0.35</v>
      </c>
      <c r="W901" s="205">
        <f t="shared" si="3630"/>
        <v>0.35</v>
      </c>
      <c r="X901" s="245"/>
      <c r="Y901" s="248"/>
      <c r="Z901" s="248"/>
      <c r="AA901" s="248"/>
      <c r="AB901" s="251"/>
      <c r="AC901" s="784"/>
      <c r="AD901" s="716"/>
      <c r="AE901" s="255" t="str">
        <f t="shared" si="3557"/>
        <v>EQUILIBRADA</v>
      </c>
      <c r="AF901" s="264"/>
      <c r="AG901" s="264"/>
      <c r="AH901" s="264"/>
      <c r="AI901" s="779"/>
      <c r="AJ901" s="10"/>
      <c r="AK901" s="59"/>
      <c r="AL901" s="59"/>
      <c r="AM901" s="59"/>
      <c r="AN901" s="59"/>
      <c r="AO901" s="11"/>
      <c r="AP901" s="55"/>
    </row>
    <row r="902" spans="1:42" ht="40" customHeight="1" thickBot="1" x14ac:dyDescent="0.25">
      <c r="A902" s="728"/>
      <c r="B902" s="791"/>
      <c r="C902" s="403"/>
      <c r="D902" s="405"/>
      <c r="E902" s="411"/>
      <c r="F902" s="735"/>
      <c r="G902" s="413"/>
      <c r="H902" s="432"/>
      <c r="I902" s="419"/>
      <c r="J902" s="419"/>
      <c r="K902" s="422"/>
      <c r="L902" s="455"/>
      <c r="M902" s="442"/>
      <c r="N902" s="51" t="s">
        <v>49</v>
      </c>
      <c r="O902" s="75">
        <v>0</v>
      </c>
      <c r="P902" s="76">
        <v>0</v>
      </c>
      <c r="Q902" s="76">
        <v>0</v>
      </c>
      <c r="R902" s="158">
        <v>0</v>
      </c>
      <c r="S902" s="189">
        <f t="shared" ref="S902" si="3663">SUM(O902:O902)*M901</f>
        <v>0</v>
      </c>
      <c r="T902" s="190">
        <f t="shared" ref="T902" si="3664">SUM(P902:P902)*M901</f>
        <v>0</v>
      </c>
      <c r="U902" s="190">
        <f t="shared" ref="U902" si="3665">SUM(Q902:Q902)*M901</f>
        <v>0</v>
      </c>
      <c r="V902" s="200">
        <f t="shared" ref="V902" si="3666">SUM(R902:R902)*M901</f>
        <v>0</v>
      </c>
      <c r="W902" s="204">
        <f t="shared" si="3630"/>
        <v>0</v>
      </c>
      <c r="X902" s="245"/>
      <c r="Y902" s="248"/>
      <c r="Z902" s="248"/>
      <c r="AA902" s="248"/>
      <c r="AB902" s="251"/>
      <c r="AC902" s="784"/>
      <c r="AD902" s="716"/>
      <c r="AE902" s="256"/>
      <c r="AF902" s="264"/>
      <c r="AG902" s="264"/>
      <c r="AH902" s="264"/>
      <c r="AI902" s="779"/>
      <c r="AJ902" s="10"/>
      <c r="AK902" s="59"/>
      <c r="AL902" s="59"/>
      <c r="AM902" s="59"/>
      <c r="AN902" s="59"/>
      <c r="AO902" s="11"/>
      <c r="AP902" s="55"/>
    </row>
    <row r="903" spans="1:42" ht="40" customHeight="1" x14ac:dyDescent="0.2">
      <c r="A903" s="728"/>
      <c r="B903" s="791"/>
      <c r="C903" s="403"/>
      <c r="D903" s="405"/>
      <c r="E903" s="411"/>
      <c r="F903" s="735"/>
      <c r="G903" s="413"/>
      <c r="H903" s="432"/>
      <c r="I903" s="419"/>
      <c r="J903" s="419"/>
      <c r="K903" s="422"/>
      <c r="L903" s="758" t="s">
        <v>1053</v>
      </c>
      <c r="M903" s="442">
        <v>0.6</v>
      </c>
      <c r="N903" s="53" t="s">
        <v>43</v>
      </c>
      <c r="O903" s="116">
        <v>0</v>
      </c>
      <c r="P903" s="111">
        <v>0.1</v>
      </c>
      <c r="Q903" s="111">
        <v>0.3</v>
      </c>
      <c r="R903" s="162">
        <v>1</v>
      </c>
      <c r="S903" s="192">
        <f t="shared" ref="S903" si="3667">SUM(O903:O903)*M903</f>
        <v>0</v>
      </c>
      <c r="T903" s="193">
        <f t="shared" ref="T903" si="3668">SUM(P903:P903)*M903</f>
        <v>0.06</v>
      </c>
      <c r="U903" s="193">
        <f t="shared" ref="U903" si="3669">SUM(Q903:Q903)*M903</f>
        <v>0.18</v>
      </c>
      <c r="V903" s="201">
        <f t="shared" ref="V903" si="3670">SUM(R903:R903)*M903</f>
        <v>0.6</v>
      </c>
      <c r="W903" s="205">
        <f t="shared" si="3630"/>
        <v>0.6</v>
      </c>
      <c r="X903" s="245"/>
      <c r="Y903" s="248"/>
      <c r="Z903" s="248"/>
      <c r="AA903" s="248"/>
      <c r="AB903" s="251"/>
      <c r="AC903" s="784"/>
      <c r="AD903" s="716"/>
      <c r="AE903" s="255" t="str">
        <f t="shared" si="3557"/>
        <v>EQUILIBRADA</v>
      </c>
      <c r="AF903" s="264"/>
      <c r="AG903" s="264"/>
      <c r="AH903" s="264"/>
      <c r="AI903" s="779"/>
      <c r="AJ903" s="10"/>
      <c r="AK903" s="59"/>
      <c r="AL903" s="59"/>
      <c r="AM903" s="59"/>
      <c r="AN903" s="59"/>
      <c r="AO903" s="11"/>
      <c r="AP903" s="55"/>
    </row>
    <row r="904" spans="1:42" ht="40" customHeight="1" thickBot="1" x14ac:dyDescent="0.25">
      <c r="A904" s="728"/>
      <c r="B904" s="791"/>
      <c r="C904" s="757"/>
      <c r="D904" s="406"/>
      <c r="E904" s="751"/>
      <c r="F904" s="763"/>
      <c r="G904" s="414"/>
      <c r="H904" s="433"/>
      <c r="I904" s="420"/>
      <c r="J904" s="420"/>
      <c r="K904" s="423"/>
      <c r="L904" s="739"/>
      <c r="M904" s="435"/>
      <c r="N904" s="51" t="s">
        <v>49</v>
      </c>
      <c r="O904" s="77">
        <v>0</v>
      </c>
      <c r="P904" s="78">
        <v>0</v>
      </c>
      <c r="Q904" s="78">
        <v>0</v>
      </c>
      <c r="R904" s="159">
        <v>0</v>
      </c>
      <c r="S904" s="195">
        <f t="shared" ref="S904" si="3671">SUM(O904:O904)*M903</f>
        <v>0</v>
      </c>
      <c r="T904" s="196">
        <f t="shared" ref="T904" si="3672">SUM(P904:P904)*M903</f>
        <v>0</v>
      </c>
      <c r="U904" s="196">
        <f t="shared" ref="U904" si="3673">SUM(Q904:Q904)*M903</f>
        <v>0</v>
      </c>
      <c r="V904" s="202">
        <f t="shared" ref="V904" si="3674">SUM(R904:R904)*M903</f>
        <v>0</v>
      </c>
      <c r="W904" s="206">
        <f t="shared" si="3630"/>
        <v>0</v>
      </c>
      <c r="X904" s="246"/>
      <c r="Y904" s="249"/>
      <c r="Z904" s="249"/>
      <c r="AA904" s="249"/>
      <c r="AB904" s="252"/>
      <c r="AC904" s="784"/>
      <c r="AD904" s="717"/>
      <c r="AE904" s="256"/>
      <c r="AF904" s="265"/>
      <c r="AG904" s="265"/>
      <c r="AH904" s="264"/>
      <c r="AI904" s="779"/>
      <c r="AJ904" s="10"/>
      <c r="AK904" s="59"/>
      <c r="AL904" s="59"/>
      <c r="AM904" s="59"/>
      <c r="AN904" s="59"/>
      <c r="AO904" s="11"/>
      <c r="AP904" s="55"/>
    </row>
    <row r="905" spans="1:42" ht="40" customHeight="1" x14ac:dyDescent="0.2">
      <c r="A905" s="728"/>
      <c r="B905" s="791"/>
      <c r="C905" s="402">
        <v>63</v>
      </c>
      <c r="D905" s="404" t="s">
        <v>1008</v>
      </c>
      <c r="E905" s="410">
        <v>68</v>
      </c>
      <c r="F905" s="752" t="s">
        <v>1009</v>
      </c>
      <c r="G905" s="412" t="s">
        <v>1010</v>
      </c>
      <c r="H905" s="431">
        <v>127</v>
      </c>
      <c r="I905" s="418" t="s">
        <v>1011</v>
      </c>
      <c r="J905" s="418" t="s">
        <v>1012</v>
      </c>
      <c r="K905" s="421">
        <v>0</v>
      </c>
      <c r="L905" s="454" t="s">
        <v>1013</v>
      </c>
      <c r="M905" s="434">
        <v>0.2</v>
      </c>
      <c r="N905" s="53" t="s">
        <v>43</v>
      </c>
      <c r="O905" s="101">
        <v>1</v>
      </c>
      <c r="P905" s="102">
        <v>1</v>
      </c>
      <c r="Q905" s="102">
        <v>1</v>
      </c>
      <c r="R905" s="160">
        <v>1</v>
      </c>
      <c r="S905" s="186">
        <f t="shared" ref="S905" si="3675">SUM(O905:O905)*M905</f>
        <v>0.2</v>
      </c>
      <c r="T905" s="187">
        <f t="shared" ref="T905" si="3676">SUM(P905:P905)*M905</f>
        <v>0.2</v>
      </c>
      <c r="U905" s="187">
        <f t="shared" ref="U905" si="3677">SUM(Q905:Q905)*M905</f>
        <v>0.2</v>
      </c>
      <c r="V905" s="199">
        <f t="shared" ref="V905" si="3678">SUM(R905:R905)*M905</f>
        <v>0.2</v>
      </c>
      <c r="W905" s="203">
        <f t="shared" si="3630"/>
        <v>0.2</v>
      </c>
      <c r="X905" s="244">
        <f>+S902+S904+S906+S908+S910</f>
        <v>0</v>
      </c>
      <c r="Y905" s="247">
        <f>+T902+T904+T906+T908+T910</f>
        <v>0</v>
      </c>
      <c r="Z905" s="247">
        <f>+U902+U904+U906+U908+U910</f>
        <v>0</v>
      </c>
      <c r="AA905" s="247">
        <f>+V902+V904+V906+V908+V910</f>
        <v>0</v>
      </c>
      <c r="AB905" s="250">
        <f>+W902+W904+W906+W908+W910</f>
        <v>0</v>
      </c>
      <c r="AC905" s="784"/>
      <c r="AD905" s="759" t="s">
        <v>1014</v>
      </c>
      <c r="AE905" s="255" t="str">
        <f t="shared" si="3557"/>
        <v>PARA MEJORAR</v>
      </c>
      <c r="AF905" s="263" t="str">
        <f>IF(COUNTIF(AE905:AE914,"PARA MEJORAR")&gt;=1,"PARA MEJORAR","BIEN")</f>
        <v>PARA MEJORAR</v>
      </c>
      <c r="AG905" s="263" t="str">
        <f>IF(COUNTIF(AF905:AF914,"PARA MEJORAR")&gt;=1,"PARA MEJORAR","BIEN")</f>
        <v>PARA MEJORAR</v>
      </c>
      <c r="AH905" s="264"/>
      <c r="AI905" s="779"/>
      <c r="AJ905" s="5"/>
      <c r="AK905" s="6"/>
      <c r="AL905" s="6"/>
      <c r="AM905" s="6"/>
      <c r="AN905" s="6"/>
      <c r="AO905" s="7"/>
      <c r="AP905" s="55"/>
    </row>
    <row r="906" spans="1:42" ht="40" customHeight="1" thickBot="1" x14ac:dyDescent="0.25">
      <c r="A906" s="728"/>
      <c r="B906" s="791"/>
      <c r="C906" s="403"/>
      <c r="D906" s="405"/>
      <c r="E906" s="411"/>
      <c r="F906" s="753"/>
      <c r="G906" s="413"/>
      <c r="H906" s="432"/>
      <c r="I906" s="419"/>
      <c r="J906" s="419"/>
      <c r="K906" s="422"/>
      <c r="L906" s="455"/>
      <c r="M906" s="442"/>
      <c r="N906" s="51" t="s">
        <v>49</v>
      </c>
      <c r="O906" s="75">
        <v>0</v>
      </c>
      <c r="P906" s="76">
        <v>0</v>
      </c>
      <c r="Q906" s="76">
        <v>0</v>
      </c>
      <c r="R906" s="158">
        <v>0</v>
      </c>
      <c r="S906" s="189">
        <f t="shared" ref="S906" si="3679">SUM(O906:O906)*M905</f>
        <v>0</v>
      </c>
      <c r="T906" s="190">
        <f t="shared" ref="T906" si="3680">SUM(P906:P906)*M905</f>
        <v>0</v>
      </c>
      <c r="U906" s="190">
        <f t="shared" ref="U906" si="3681">SUM(Q906:Q906)*M905</f>
        <v>0</v>
      </c>
      <c r="V906" s="200">
        <f t="shared" ref="V906" si="3682">SUM(R906:R906)*M905</f>
        <v>0</v>
      </c>
      <c r="W906" s="204">
        <f t="shared" si="3630"/>
        <v>0</v>
      </c>
      <c r="X906" s="245"/>
      <c r="Y906" s="248"/>
      <c r="Z906" s="248"/>
      <c r="AA906" s="248"/>
      <c r="AB906" s="251"/>
      <c r="AC906" s="784"/>
      <c r="AD906" s="716"/>
      <c r="AE906" s="256"/>
      <c r="AF906" s="264"/>
      <c r="AG906" s="264"/>
      <c r="AH906" s="264"/>
      <c r="AI906" s="779"/>
      <c r="AJ906" s="10"/>
      <c r="AK906" s="59"/>
      <c r="AL906" s="59"/>
      <c r="AM906" s="59"/>
      <c r="AN906" s="59"/>
      <c r="AO906" s="11"/>
      <c r="AP906" s="55"/>
    </row>
    <row r="907" spans="1:42" ht="40" customHeight="1" x14ac:dyDescent="0.2">
      <c r="A907" s="728"/>
      <c r="B907" s="791"/>
      <c r="C907" s="403"/>
      <c r="D907" s="405"/>
      <c r="E907" s="411"/>
      <c r="F907" s="753"/>
      <c r="G907" s="413"/>
      <c r="H907" s="432"/>
      <c r="I907" s="419"/>
      <c r="J907" s="419"/>
      <c r="K907" s="453"/>
      <c r="L907" s="758" t="s">
        <v>1015</v>
      </c>
      <c r="M907" s="442">
        <v>0.15</v>
      </c>
      <c r="N907" s="53" t="s">
        <v>43</v>
      </c>
      <c r="O907" s="116">
        <v>0</v>
      </c>
      <c r="P907" s="111">
        <v>0.5</v>
      </c>
      <c r="Q907" s="111">
        <v>0.5</v>
      </c>
      <c r="R907" s="162">
        <v>1</v>
      </c>
      <c r="S907" s="192">
        <f t="shared" ref="S907" si="3683">SUM(O907:O907)*M907</f>
        <v>0</v>
      </c>
      <c r="T907" s="193">
        <f t="shared" ref="T907" si="3684">SUM(P907:P907)*M907</f>
        <v>7.4999999999999997E-2</v>
      </c>
      <c r="U907" s="193">
        <f t="shared" ref="U907" si="3685">SUM(Q907:Q907)*M907</f>
        <v>7.4999999999999997E-2</v>
      </c>
      <c r="V907" s="201">
        <f t="shared" ref="V907" si="3686">SUM(R907:R907)*M907</f>
        <v>0.15</v>
      </c>
      <c r="W907" s="205">
        <f t="shared" si="3630"/>
        <v>0.15</v>
      </c>
      <c r="X907" s="245"/>
      <c r="Y907" s="248"/>
      <c r="Z907" s="248"/>
      <c r="AA907" s="248"/>
      <c r="AB907" s="251"/>
      <c r="AC907" s="784"/>
      <c r="AD907" s="716"/>
      <c r="AE907" s="255" t="str">
        <f t="shared" si="3557"/>
        <v>EQUILIBRADA</v>
      </c>
      <c r="AF907" s="264"/>
      <c r="AG907" s="264"/>
      <c r="AH907" s="264"/>
      <c r="AI907" s="779"/>
      <c r="AJ907" s="10"/>
      <c r="AK907" s="59"/>
      <c r="AL907" s="59"/>
      <c r="AM907" s="59"/>
      <c r="AN907" s="59"/>
      <c r="AO907" s="11"/>
      <c r="AP907" s="55"/>
    </row>
    <row r="908" spans="1:42" ht="40" customHeight="1" thickBot="1" x14ac:dyDescent="0.25">
      <c r="A908" s="728"/>
      <c r="B908" s="791"/>
      <c r="C908" s="403"/>
      <c r="D908" s="405"/>
      <c r="E908" s="411"/>
      <c r="F908" s="753"/>
      <c r="G908" s="413"/>
      <c r="H908" s="432"/>
      <c r="I908" s="419"/>
      <c r="J908" s="419"/>
      <c r="K908" s="453"/>
      <c r="L908" s="455"/>
      <c r="M908" s="442"/>
      <c r="N908" s="51" t="s">
        <v>49</v>
      </c>
      <c r="O908" s="75">
        <v>0</v>
      </c>
      <c r="P908" s="76">
        <v>0</v>
      </c>
      <c r="Q908" s="76">
        <v>0</v>
      </c>
      <c r="R908" s="158">
        <v>0</v>
      </c>
      <c r="S908" s="189">
        <f t="shared" ref="S908" si="3687">SUM(O908:O908)*M907</f>
        <v>0</v>
      </c>
      <c r="T908" s="190">
        <f t="shared" ref="T908" si="3688">SUM(P908:P908)*M907</f>
        <v>0</v>
      </c>
      <c r="U908" s="190">
        <f t="shared" ref="U908" si="3689">SUM(Q908:Q908)*M907</f>
        <v>0</v>
      </c>
      <c r="V908" s="200">
        <f t="shared" ref="V908" si="3690">SUM(R908:R908)*M907</f>
        <v>0</v>
      </c>
      <c r="W908" s="204">
        <f t="shared" si="3630"/>
        <v>0</v>
      </c>
      <c r="X908" s="245"/>
      <c r="Y908" s="248"/>
      <c r="Z908" s="248"/>
      <c r="AA908" s="248"/>
      <c r="AB908" s="251"/>
      <c r="AC908" s="784"/>
      <c r="AD908" s="716"/>
      <c r="AE908" s="256"/>
      <c r="AF908" s="264"/>
      <c r="AG908" s="264"/>
      <c r="AH908" s="264"/>
      <c r="AI908" s="779"/>
      <c r="AJ908" s="10"/>
      <c r="AK908" s="59"/>
      <c r="AL908" s="59"/>
      <c r="AM908" s="59"/>
      <c r="AN908" s="59"/>
      <c r="AO908" s="11"/>
      <c r="AP908" s="55"/>
    </row>
    <row r="909" spans="1:42" ht="40" customHeight="1" x14ac:dyDescent="0.2">
      <c r="A909" s="728"/>
      <c r="B909" s="791"/>
      <c r="C909" s="403"/>
      <c r="D909" s="405"/>
      <c r="E909" s="411"/>
      <c r="F909" s="753"/>
      <c r="G909" s="413"/>
      <c r="H909" s="432"/>
      <c r="I909" s="419"/>
      <c r="J909" s="419"/>
      <c r="K909" s="453"/>
      <c r="L909" s="758" t="s">
        <v>1016</v>
      </c>
      <c r="M909" s="442">
        <v>0.15</v>
      </c>
      <c r="N909" s="53" t="s">
        <v>43</v>
      </c>
      <c r="O909" s="116">
        <v>0</v>
      </c>
      <c r="P909" s="111">
        <v>0.5</v>
      </c>
      <c r="Q909" s="111">
        <v>0.5</v>
      </c>
      <c r="R909" s="162">
        <v>1</v>
      </c>
      <c r="S909" s="192">
        <f t="shared" ref="S909" si="3691">SUM(O909:O909)*M909</f>
        <v>0</v>
      </c>
      <c r="T909" s="193">
        <f t="shared" ref="T909" si="3692">SUM(P909:P909)*M909</f>
        <v>7.4999999999999997E-2</v>
      </c>
      <c r="U909" s="193">
        <f t="shared" ref="U909" si="3693">SUM(Q909:Q909)*M909</f>
        <v>7.4999999999999997E-2</v>
      </c>
      <c r="V909" s="201">
        <f t="shared" ref="V909" si="3694">SUM(R909:R909)*M909</f>
        <v>0.15</v>
      </c>
      <c r="W909" s="205">
        <f t="shared" si="3630"/>
        <v>0.15</v>
      </c>
      <c r="X909" s="245"/>
      <c r="Y909" s="248"/>
      <c r="Z909" s="248"/>
      <c r="AA909" s="248"/>
      <c r="AB909" s="251"/>
      <c r="AC909" s="784"/>
      <c r="AD909" s="716"/>
      <c r="AE909" s="255" t="str">
        <f t="shared" si="3557"/>
        <v>EQUILIBRADA</v>
      </c>
      <c r="AF909" s="264"/>
      <c r="AG909" s="264"/>
      <c r="AH909" s="264"/>
      <c r="AI909" s="779"/>
      <c r="AJ909" s="10"/>
      <c r="AK909" s="59"/>
      <c r="AL909" s="59"/>
      <c r="AM909" s="59"/>
      <c r="AN909" s="59"/>
      <c r="AO909" s="11"/>
      <c r="AP909" s="55"/>
    </row>
    <row r="910" spans="1:42" ht="40" customHeight="1" thickBot="1" x14ac:dyDescent="0.25">
      <c r="A910" s="728"/>
      <c r="B910" s="791"/>
      <c r="C910" s="403"/>
      <c r="D910" s="405"/>
      <c r="E910" s="411"/>
      <c r="F910" s="753"/>
      <c r="G910" s="413"/>
      <c r="H910" s="432"/>
      <c r="I910" s="419"/>
      <c r="J910" s="419"/>
      <c r="K910" s="453"/>
      <c r="L910" s="455"/>
      <c r="M910" s="442"/>
      <c r="N910" s="51" t="s">
        <v>49</v>
      </c>
      <c r="O910" s="75">
        <v>0</v>
      </c>
      <c r="P910" s="76">
        <v>0</v>
      </c>
      <c r="Q910" s="76">
        <v>0</v>
      </c>
      <c r="R910" s="158">
        <v>0</v>
      </c>
      <c r="S910" s="189">
        <f t="shared" ref="S910" si="3695">SUM(O910:O910)*M909</f>
        <v>0</v>
      </c>
      <c r="T910" s="190">
        <f t="shared" ref="T910" si="3696">SUM(P910:P910)*M909</f>
        <v>0</v>
      </c>
      <c r="U910" s="190">
        <f t="shared" ref="U910" si="3697">SUM(Q910:Q910)*M909</f>
        <v>0</v>
      </c>
      <c r="V910" s="200">
        <f t="shared" ref="V910" si="3698">SUM(R910:R910)*M909</f>
        <v>0</v>
      </c>
      <c r="W910" s="204">
        <f t="shared" si="3630"/>
        <v>0</v>
      </c>
      <c r="X910" s="245"/>
      <c r="Y910" s="248"/>
      <c r="Z910" s="248"/>
      <c r="AA910" s="248"/>
      <c r="AB910" s="251"/>
      <c r="AC910" s="784"/>
      <c r="AD910" s="716"/>
      <c r="AE910" s="256"/>
      <c r="AF910" s="264"/>
      <c r="AG910" s="264"/>
      <c r="AH910" s="264"/>
      <c r="AI910" s="779"/>
      <c r="AJ910" s="10"/>
      <c r="AK910" s="59"/>
      <c r="AL910" s="59"/>
      <c r="AM910" s="59"/>
      <c r="AN910" s="59"/>
      <c r="AO910" s="11"/>
      <c r="AP910" s="55"/>
    </row>
    <row r="911" spans="1:42" ht="40" customHeight="1" x14ac:dyDescent="0.2">
      <c r="A911" s="728"/>
      <c r="B911" s="791"/>
      <c r="C911" s="403"/>
      <c r="D911" s="405"/>
      <c r="E911" s="411"/>
      <c r="F911" s="753"/>
      <c r="G911" s="413"/>
      <c r="H911" s="432"/>
      <c r="I911" s="419"/>
      <c r="J911" s="419"/>
      <c r="K911" s="453"/>
      <c r="L911" s="758" t="s">
        <v>1017</v>
      </c>
      <c r="M911" s="442">
        <v>0.2</v>
      </c>
      <c r="N911" s="53" t="s">
        <v>43</v>
      </c>
      <c r="O911" s="116">
        <v>0.25</v>
      </c>
      <c r="P911" s="111">
        <v>0.5</v>
      </c>
      <c r="Q911" s="111">
        <v>0.75</v>
      </c>
      <c r="R911" s="162">
        <v>1</v>
      </c>
      <c r="S911" s="192">
        <f t="shared" ref="S911" si="3699">SUM(O911:O911)*M911</f>
        <v>0.05</v>
      </c>
      <c r="T911" s="193">
        <f t="shared" ref="T911" si="3700">SUM(P911:P911)*M911</f>
        <v>0.1</v>
      </c>
      <c r="U911" s="193">
        <f t="shared" ref="U911" si="3701">SUM(Q911:Q911)*M911</f>
        <v>0.15000000000000002</v>
      </c>
      <c r="V911" s="201">
        <f t="shared" ref="V911" si="3702">SUM(R911:R911)*M911</f>
        <v>0.2</v>
      </c>
      <c r="W911" s="205">
        <f t="shared" si="3630"/>
        <v>0.2</v>
      </c>
      <c r="X911" s="245"/>
      <c r="Y911" s="248"/>
      <c r="Z911" s="248"/>
      <c r="AA911" s="248"/>
      <c r="AB911" s="251"/>
      <c r="AC911" s="784"/>
      <c r="AD911" s="716"/>
      <c r="AE911" s="255" t="str">
        <f t="shared" si="3557"/>
        <v>PARA MEJORAR</v>
      </c>
      <c r="AF911" s="264"/>
      <c r="AG911" s="264"/>
      <c r="AH911" s="264"/>
      <c r="AI911" s="779"/>
      <c r="AJ911" s="10"/>
      <c r="AK911" s="59"/>
      <c r="AL911" s="59"/>
      <c r="AM911" s="59"/>
      <c r="AN911" s="59"/>
      <c r="AO911" s="11"/>
      <c r="AP911" s="55"/>
    </row>
    <row r="912" spans="1:42" ht="40" customHeight="1" thickBot="1" x14ac:dyDescent="0.25">
      <c r="A912" s="728"/>
      <c r="B912" s="791"/>
      <c r="C912" s="403"/>
      <c r="D912" s="405"/>
      <c r="E912" s="411"/>
      <c r="F912" s="753"/>
      <c r="G912" s="413"/>
      <c r="H912" s="432"/>
      <c r="I912" s="419"/>
      <c r="J912" s="419"/>
      <c r="K912" s="453"/>
      <c r="L912" s="455"/>
      <c r="M912" s="442"/>
      <c r="N912" s="51" t="s">
        <v>49</v>
      </c>
      <c r="O912" s="75">
        <v>0</v>
      </c>
      <c r="P912" s="76">
        <v>0</v>
      </c>
      <c r="Q912" s="76">
        <v>0</v>
      </c>
      <c r="R912" s="158">
        <v>0</v>
      </c>
      <c r="S912" s="189">
        <f t="shared" ref="S912" si="3703">SUM(O912:O912)*M911</f>
        <v>0</v>
      </c>
      <c r="T912" s="190">
        <f t="shared" ref="T912" si="3704">SUM(P912:P912)*M911</f>
        <v>0</v>
      </c>
      <c r="U912" s="190">
        <f t="shared" ref="U912" si="3705">SUM(Q912:Q912)*M911</f>
        <v>0</v>
      </c>
      <c r="V912" s="200">
        <f t="shared" ref="V912" si="3706">SUM(R912:R912)*M911</f>
        <v>0</v>
      </c>
      <c r="W912" s="204">
        <f t="shared" si="3630"/>
        <v>0</v>
      </c>
      <c r="X912" s="245"/>
      <c r="Y912" s="248"/>
      <c r="Z912" s="248"/>
      <c r="AA912" s="248"/>
      <c r="AB912" s="251"/>
      <c r="AC912" s="784"/>
      <c r="AD912" s="716"/>
      <c r="AE912" s="256"/>
      <c r="AF912" s="264"/>
      <c r="AG912" s="264"/>
      <c r="AH912" s="264"/>
      <c r="AI912" s="779"/>
      <c r="AJ912" s="10"/>
      <c r="AK912" s="59"/>
      <c r="AL912" s="59"/>
      <c r="AM912" s="59"/>
      <c r="AN912" s="59"/>
      <c r="AO912" s="11"/>
      <c r="AP912" s="55"/>
    </row>
    <row r="913" spans="1:42" ht="40" customHeight="1" x14ac:dyDescent="0.2">
      <c r="A913" s="728"/>
      <c r="B913" s="791"/>
      <c r="C913" s="403"/>
      <c r="D913" s="405"/>
      <c r="E913" s="411"/>
      <c r="F913" s="753"/>
      <c r="G913" s="413"/>
      <c r="H913" s="432"/>
      <c r="I913" s="419"/>
      <c r="J913" s="419"/>
      <c r="K913" s="422"/>
      <c r="L913" s="758" t="s">
        <v>1018</v>
      </c>
      <c r="M913" s="442">
        <v>0.3</v>
      </c>
      <c r="N913" s="53" t="s">
        <v>43</v>
      </c>
      <c r="O913" s="116">
        <v>0</v>
      </c>
      <c r="P913" s="111">
        <v>0</v>
      </c>
      <c r="Q913" s="111">
        <v>0.5</v>
      </c>
      <c r="R913" s="162">
        <v>1</v>
      </c>
      <c r="S913" s="192">
        <f t="shared" ref="S913" si="3707">SUM(O913:O913)*M913</f>
        <v>0</v>
      </c>
      <c r="T913" s="193">
        <f t="shared" ref="T913" si="3708">SUM(P913:P913)*M913</f>
        <v>0</v>
      </c>
      <c r="U913" s="193">
        <f t="shared" ref="U913" si="3709">SUM(Q913:Q913)*M913</f>
        <v>0.15</v>
      </c>
      <c r="V913" s="201">
        <f t="shared" ref="V913" si="3710">SUM(R913:R913)*M913</f>
        <v>0.3</v>
      </c>
      <c r="W913" s="205">
        <f t="shared" si="3630"/>
        <v>0.3</v>
      </c>
      <c r="X913" s="245"/>
      <c r="Y913" s="248"/>
      <c r="Z913" s="248"/>
      <c r="AA913" s="248"/>
      <c r="AB913" s="251"/>
      <c r="AC913" s="784"/>
      <c r="AD913" s="716"/>
      <c r="AE913" s="255" t="str">
        <f t="shared" si="3557"/>
        <v>EQUILIBRADA</v>
      </c>
      <c r="AF913" s="264"/>
      <c r="AG913" s="264"/>
      <c r="AH913" s="264"/>
      <c r="AI913" s="779"/>
      <c r="AJ913" s="10"/>
      <c r="AK913" s="59"/>
      <c r="AL913" s="59"/>
      <c r="AM913" s="59"/>
      <c r="AN913" s="59"/>
      <c r="AO913" s="11"/>
      <c r="AP913" s="55"/>
    </row>
    <row r="914" spans="1:42" ht="40" customHeight="1" thickBot="1" x14ac:dyDescent="0.25">
      <c r="A914" s="729"/>
      <c r="B914" s="791"/>
      <c r="C914" s="403"/>
      <c r="D914" s="405"/>
      <c r="E914" s="411"/>
      <c r="F914" s="753"/>
      <c r="G914" s="414"/>
      <c r="H914" s="433"/>
      <c r="I914" s="420"/>
      <c r="J914" s="420"/>
      <c r="K914" s="423"/>
      <c r="L914" s="739"/>
      <c r="M914" s="435"/>
      <c r="N914" s="51" t="s">
        <v>49</v>
      </c>
      <c r="O914" s="77">
        <v>0</v>
      </c>
      <c r="P914" s="78">
        <v>0</v>
      </c>
      <c r="Q914" s="78">
        <v>0</v>
      </c>
      <c r="R914" s="159">
        <v>0</v>
      </c>
      <c r="S914" s="195">
        <f t="shared" ref="S914" si="3711">SUM(O914:O914)*M913</f>
        <v>0</v>
      </c>
      <c r="T914" s="196">
        <f t="shared" ref="T914" si="3712">SUM(P914:P914)*M913</f>
        <v>0</v>
      </c>
      <c r="U914" s="196">
        <f t="shared" ref="U914" si="3713">SUM(Q914:Q914)*M913</f>
        <v>0</v>
      </c>
      <c r="V914" s="202">
        <f t="shared" ref="V914" si="3714">SUM(R914:R914)*M913</f>
        <v>0</v>
      </c>
      <c r="W914" s="206">
        <f t="shared" si="3630"/>
        <v>0</v>
      </c>
      <c r="X914" s="246"/>
      <c r="Y914" s="249"/>
      <c r="Z914" s="249"/>
      <c r="AA914" s="249"/>
      <c r="AB914" s="252"/>
      <c r="AC914" s="784"/>
      <c r="AD914" s="716"/>
      <c r="AE914" s="256"/>
      <c r="AF914" s="265"/>
      <c r="AG914" s="265"/>
      <c r="AH914" s="264"/>
      <c r="AI914" s="779"/>
      <c r="AJ914" s="10"/>
      <c r="AK914" s="59"/>
      <c r="AL914" s="59"/>
      <c r="AM914" s="59"/>
      <c r="AN914" s="59"/>
      <c r="AO914" s="11"/>
      <c r="AP914" s="55"/>
    </row>
    <row r="915" spans="1:42" ht="40" customHeight="1" x14ac:dyDescent="0.2">
      <c r="A915" s="142"/>
      <c r="B915" s="791"/>
      <c r="C915" s="403"/>
      <c r="D915" s="405"/>
      <c r="E915" s="411"/>
      <c r="F915" s="753"/>
      <c r="G915" s="412" t="s">
        <v>1019</v>
      </c>
      <c r="H915" s="431">
        <v>128</v>
      </c>
      <c r="I915" s="418" t="s">
        <v>1020</v>
      </c>
      <c r="J915" s="418" t="s">
        <v>1021</v>
      </c>
      <c r="K915" s="421">
        <v>0</v>
      </c>
      <c r="L915" s="454" t="s">
        <v>1022</v>
      </c>
      <c r="M915" s="434">
        <v>0.5</v>
      </c>
      <c r="N915" s="53" t="s">
        <v>43</v>
      </c>
      <c r="O915" s="101">
        <v>0.33</v>
      </c>
      <c r="P915" s="102">
        <v>0.6</v>
      </c>
      <c r="Q915" s="102">
        <v>1</v>
      </c>
      <c r="R915" s="160">
        <v>1</v>
      </c>
      <c r="S915" s="186">
        <f t="shared" ref="S915" si="3715">SUM(O915:O915)*M915</f>
        <v>0.16500000000000001</v>
      </c>
      <c r="T915" s="187">
        <f t="shared" ref="T915" si="3716">SUM(P915:P915)*M915</f>
        <v>0.3</v>
      </c>
      <c r="U915" s="187">
        <f t="shared" ref="U915" si="3717">SUM(Q915:Q915)*M915</f>
        <v>0.5</v>
      </c>
      <c r="V915" s="199">
        <f t="shared" ref="V915" si="3718">SUM(R915:R915)*M915</f>
        <v>0.5</v>
      </c>
      <c r="W915" s="203">
        <f t="shared" si="3630"/>
        <v>0.5</v>
      </c>
      <c r="X915" s="244">
        <f>+S912+S914</f>
        <v>0</v>
      </c>
      <c r="Y915" s="247">
        <f>+T912+T914</f>
        <v>0</v>
      </c>
      <c r="Z915" s="247">
        <f>+U912+U914</f>
        <v>0</v>
      </c>
      <c r="AA915" s="247">
        <f>+V912+V914</f>
        <v>0</v>
      </c>
      <c r="AB915" s="250">
        <f>+W912+W914</f>
        <v>0</v>
      </c>
      <c r="AC915" s="784"/>
      <c r="AD915" s="716"/>
      <c r="AE915" s="255" t="str">
        <f t="shared" si="3557"/>
        <v>PARA MEJORAR</v>
      </c>
      <c r="AF915" s="263" t="str">
        <f>IF(COUNTIF(AE915:AE918,"PARA MEJORAR")&gt;=1,"PARA MEJORAR","BIEN")</f>
        <v>PARA MEJORAR</v>
      </c>
      <c r="AG915" s="263" t="str">
        <f>IF(COUNTIF(AF915:AF918,"PARA MEJORAR")&gt;=1,"PARA MEJORAR","BIEN")</f>
        <v>PARA MEJORAR</v>
      </c>
      <c r="AH915" s="264"/>
      <c r="AI915" s="779"/>
      <c r="AJ915" s="5"/>
      <c r="AK915" s="6"/>
      <c r="AL915" s="6"/>
      <c r="AM915" s="6"/>
      <c r="AN915" s="6"/>
      <c r="AO915" s="7"/>
      <c r="AP915" s="55"/>
    </row>
    <row r="916" spans="1:42" ht="40" customHeight="1" thickBot="1" x14ac:dyDescent="0.25">
      <c r="A916" s="142"/>
      <c r="B916" s="791"/>
      <c r="C916" s="403"/>
      <c r="D916" s="405"/>
      <c r="E916" s="411"/>
      <c r="F916" s="753"/>
      <c r="G916" s="413"/>
      <c r="H916" s="432"/>
      <c r="I916" s="419"/>
      <c r="J916" s="419"/>
      <c r="K916" s="422"/>
      <c r="L916" s="455"/>
      <c r="M916" s="442"/>
      <c r="N916" s="51" t="s">
        <v>49</v>
      </c>
      <c r="O916" s="75">
        <v>0</v>
      </c>
      <c r="P916" s="76">
        <v>0</v>
      </c>
      <c r="Q916" s="76">
        <v>0</v>
      </c>
      <c r="R916" s="158">
        <v>0</v>
      </c>
      <c r="S916" s="189">
        <f t="shared" ref="S916" si="3719">SUM(O916:O916)*M915</f>
        <v>0</v>
      </c>
      <c r="T916" s="190">
        <f t="shared" ref="T916" si="3720">SUM(P916:P916)*M915</f>
        <v>0</v>
      </c>
      <c r="U916" s="190">
        <f t="shared" ref="U916" si="3721">SUM(Q916:Q916)*M915</f>
        <v>0</v>
      </c>
      <c r="V916" s="200">
        <f t="shared" ref="V916" si="3722">SUM(R916:R916)*M915</f>
        <v>0</v>
      </c>
      <c r="W916" s="204">
        <f t="shared" si="3630"/>
        <v>0</v>
      </c>
      <c r="X916" s="245"/>
      <c r="Y916" s="248"/>
      <c r="Z916" s="248"/>
      <c r="AA916" s="248"/>
      <c r="AB916" s="251"/>
      <c r="AC916" s="784"/>
      <c r="AD916" s="716"/>
      <c r="AE916" s="256"/>
      <c r="AF916" s="264"/>
      <c r="AG916" s="264"/>
      <c r="AH916" s="264"/>
      <c r="AI916" s="779"/>
      <c r="AJ916" s="10"/>
      <c r="AK916" s="59"/>
      <c r="AL916" s="59"/>
      <c r="AM916" s="59"/>
      <c r="AN916" s="59"/>
      <c r="AO916" s="11"/>
      <c r="AP916" s="55"/>
    </row>
    <row r="917" spans="1:42" ht="40" customHeight="1" x14ac:dyDescent="0.2">
      <c r="A917" s="142"/>
      <c r="B917" s="791"/>
      <c r="C917" s="403"/>
      <c r="D917" s="405"/>
      <c r="E917" s="411"/>
      <c r="F917" s="753"/>
      <c r="G917" s="413"/>
      <c r="H917" s="432"/>
      <c r="I917" s="419"/>
      <c r="J917" s="419"/>
      <c r="K917" s="422"/>
      <c r="L917" s="758" t="s">
        <v>1023</v>
      </c>
      <c r="M917" s="442">
        <v>0.5</v>
      </c>
      <c r="N917" s="53" t="s">
        <v>43</v>
      </c>
      <c r="O917" s="116">
        <v>0.25</v>
      </c>
      <c r="P917" s="111">
        <v>0.5</v>
      </c>
      <c r="Q917" s="111">
        <v>0.75</v>
      </c>
      <c r="R917" s="162">
        <v>1</v>
      </c>
      <c r="S917" s="192">
        <f t="shared" ref="S917" si="3723">SUM(O917:O917)*M917</f>
        <v>0.125</v>
      </c>
      <c r="T917" s="193">
        <f t="shared" ref="T917" si="3724">SUM(P917:P917)*M917</f>
        <v>0.25</v>
      </c>
      <c r="U917" s="193">
        <f t="shared" ref="U917" si="3725">SUM(Q917:Q917)*M917</f>
        <v>0.375</v>
      </c>
      <c r="V917" s="201">
        <f t="shared" ref="V917" si="3726">SUM(R917:R917)*M917</f>
        <v>0.5</v>
      </c>
      <c r="W917" s="205">
        <f t="shared" si="3630"/>
        <v>0.5</v>
      </c>
      <c r="X917" s="245"/>
      <c r="Y917" s="248"/>
      <c r="Z917" s="248"/>
      <c r="AA917" s="248"/>
      <c r="AB917" s="251"/>
      <c r="AC917" s="784"/>
      <c r="AD917" s="716"/>
      <c r="AE917" s="255" t="str">
        <f t="shared" si="3557"/>
        <v>PARA MEJORAR</v>
      </c>
      <c r="AF917" s="264"/>
      <c r="AG917" s="264"/>
      <c r="AH917" s="264"/>
      <c r="AI917" s="779"/>
      <c r="AJ917" s="10"/>
      <c r="AK917" s="59"/>
      <c r="AL917" s="59"/>
      <c r="AM917" s="59"/>
      <c r="AN917" s="59"/>
      <c r="AO917" s="11"/>
      <c r="AP917" s="55"/>
    </row>
    <row r="918" spans="1:42" ht="40" customHeight="1" thickBot="1" x14ac:dyDescent="0.25">
      <c r="A918" s="142"/>
      <c r="B918" s="791"/>
      <c r="C918" s="403"/>
      <c r="D918" s="405"/>
      <c r="E918" s="411"/>
      <c r="F918" s="753"/>
      <c r="G918" s="414"/>
      <c r="H918" s="433"/>
      <c r="I918" s="420"/>
      <c r="J918" s="420"/>
      <c r="K918" s="423"/>
      <c r="L918" s="739"/>
      <c r="M918" s="435"/>
      <c r="N918" s="51" t="s">
        <v>49</v>
      </c>
      <c r="O918" s="77">
        <v>0</v>
      </c>
      <c r="P918" s="78">
        <v>0</v>
      </c>
      <c r="Q918" s="78">
        <v>0</v>
      </c>
      <c r="R918" s="159">
        <v>0</v>
      </c>
      <c r="S918" s="195">
        <f t="shared" ref="S918" si="3727">SUM(O918:O918)*M917</f>
        <v>0</v>
      </c>
      <c r="T918" s="196">
        <f t="shared" ref="T918" si="3728">SUM(P918:P918)*M917</f>
        <v>0</v>
      </c>
      <c r="U918" s="196">
        <f t="shared" ref="U918" si="3729">SUM(Q918:Q918)*M917</f>
        <v>0</v>
      </c>
      <c r="V918" s="202">
        <f t="shared" ref="V918" si="3730">SUM(R918:R918)*M917</f>
        <v>0</v>
      </c>
      <c r="W918" s="206">
        <f t="shared" si="3630"/>
        <v>0</v>
      </c>
      <c r="X918" s="246"/>
      <c r="Y918" s="249"/>
      <c r="Z918" s="249"/>
      <c r="AA918" s="249"/>
      <c r="AB918" s="252"/>
      <c r="AC918" s="784"/>
      <c r="AD918" s="716"/>
      <c r="AE918" s="256"/>
      <c r="AF918" s="265"/>
      <c r="AG918" s="265"/>
      <c r="AH918" s="264"/>
      <c r="AI918" s="779"/>
      <c r="AJ918" s="10"/>
      <c r="AK918" s="59"/>
      <c r="AL918" s="59"/>
      <c r="AM918" s="59"/>
      <c r="AN918" s="59"/>
      <c r="AO918" s="11"/>
      <c r="AP918" s="55"/>
    </row>
    <row r="919" spans="1:42" ht="40" customHeight="1" x14ac:dyDescent="0.2">
      <c r="A919" s="142"/>
      <c r="B919" s="791"/>
      <c r="C919" s="403"/>
      <c r="D919" s="405"/>
      <c r="E919" s="411"/>
      <c r="F919" s="753"/>
      <c r="G919" s="412" t="s">
        <v>1024</v>
      </c>
      <c r="H919" s="431">
        <v>129</v>
      </c>
      <c r="I919" s="418" t="s">
        <v>1025</v>
      </c>
      <c r="J919" s="418" t="s">
        <v>1026</v>
      </c>
      <c r="K919" s="421">
        <v>0</v>
      </c>
      <c r="L919" s="454" t="s">
        <v>1027</v>
      </c>
      <c r="M919" s="434">
        <v>1</v>
      </c>
      <c r="N919" s="53" t="s">
        <v>43</v>
      </c>
      <c r="O919" s="101">
        <v>0.25</v>
      </c>
      <c r="P919" s="102">
        <v>0.5</v>
      </c>
      <c r="Q919" s="102">
        <v>0.75</v>
      </c>
      <c r="R919" s="160">
        <v>1</v>
      </c>
      <c r="S919" s="186">
        <f t="shared" ref="S919" si="3731">SUM(O919:O919)*M919</f>
        <v>0.25</v>
      </c>
      <c r="T919" s="187">
        <f t="shared" ref="T919" si="3732">SUM(P919:P919)*M919</f>
        <v>0.5</v>
      </c>
      <c r="U919" s="187">
        <f t="shared" ref="U919" si="3733">SUM(Q919:Q919)*M919</f>
        <v>0.75</v>
      </c>
      <c r="V919" s="199">
        <f t="shared" ref="V919" si="3734">SUM(R919:R919)*M919</f>
        <v>1</v>
      </c>
      <c r="W919" s="203">
        <f t="shared" si="3630"/>
        <v>1</v>
      </c>
      <c r="X919" s="244">
        <f>+S916</f>
        <v>0</v>
      </c>
      <c r="Y919" s="247">
        <f>+T916</f>
        <v>0</v>
      </c>
      <c r="Z919" s="247">
        <f>+U916</f>
        <v>0</v>
      </c>
      <c r="AA919" s="247">
        <f>+V916</f>
        <v>0</v>
      </c>
      <c r="AB919" s="250">
        <f>+W916</f>
        <v>0</v>
      </c>
      <c r="AC919" s="784"/>
      <c r="AD919" s="716"/>
      <c r="AE919" s="255" t="str">
        <f t="shared" si="3557"/>
        <v>PARA MEJORAR</v>
      </c>
      <c r="AF919" s="263" t="str">
        <f>IF(COUNTIF(AE919:AE920,"PARA MEJORAR")&gt;=1,"PARA MEJORAR","BIEN")</f>
        <v>PARA MEJORAR</v>
      </c>
      <c r="AG919" s="263" t="str">
        <f>IF(COUNTIF(AF919:AF920,"PARA MEJORAR")&gt;=1,"PARA MEJORAR","BIEN")</f>
        <v>PARA MEJORAR</v>
      </c>
      <c r="AH919" s="264"/>
      <c r="AI919" s="779"/>
      <c r="AJ919" s="5"/>
      <c r="AK919" s="6"/>
      <c r="AL919" s="6"/>
      <c r="AM919" s="6"/>
      <c r="AN919" s="6"/>
      <c r="AO919" s="7"/>
      <c r="AP919" s="55"/>
    </row>
    <row r="920" spans="1:42" ht="40" customHeight="1" thickBot="1" x14ac:dyDescent="0.25">
      <c r="A920" s="142"/>
      <c r="B920" s="791"/>
      <c r="C920" s="757"/>
      <c r="D920" s="406"/>
      <c r="E920" s="751"/>
      <c r="F920" s="754"/>
      <c r="G920" s="414"/>
      <c r="H920" s="433"/>
      <c r="I920" s="420"/>
      <c r="J920" s="420"/>
      <c r="K920" s="423"/>
      <c r="L920" s="739"/>
      <c r="M920" s="435"/>
      <c r="N920" s="51" t="s">
        <v>49</v>
      </c>
      <c r="O920" s="77">
        <v>0</v>
      </c>
      <c r="P920" s="78">
        <v>0</v>
      </c>
      <c r="Q920" s="78">
        <v>0</v>
      </c>
      <c r="R920" s="159">
        <v>0</v>
      </c>
      <c r="S920" s="195">
        <f t="shared" ref="S920" si="3735">SUM(O920:O920)*M919</f>
        <v>0</v>
      </c>
      <c r="T920" s="196">
        <f t="shared" ref="T920" si="3736">SUM(P920:P920)*M919</f>
        <v>0</v>
      </c>
      <c r="U920" s="196">
        <f t="shared" ref="U920" si="3737">SUM(Q920:Q920)*M919</f>
        <v>0</v>
      </c>
      <c r="V920" s="202">
        <f t="shared" ref="V920" si="3738">SUM(R920:R920)*M919</f>
        <v>0</v>
      </c>
      <c r="W920" s="206">
        <f t="shared" si="3630"/>
        <v>0</v>
      </c>
      <c r="X920" s="245"/>
      <c r="Y920" s="248"/>
      <c r="Z920" s="248"/>
      <c r="AA920" s="248"/>
      <c r="AB920" s="251"/>
      <c r="AC920" s="784"/>
      <c r="AD920" s="716"/>
      <c r="AE920" s="256"/>
      <c r="AF920" s="264"/>
      <c r="AG920" s="264"/>
      <c r="AH920" s="264"/>
      <c r="AI920" s="779"/>
      <c r="AJ920" s="10"/>
      <c r="AK920" s="59"/>
      <c r="AL920" s="59"/>
      <c r="AM920" s="59"/>
      <c r="AN920" s="59"/>
      <c r="AO920" s="11"/>
      <c r="AP920" s="55"/>
    </row>
    <row r="921" spans="1:42" ht="40" customHeight="1" x14ac:dyDescent="0.2">
      <c r="A921" s="142"/>
      <c r="B921" s="791"/>
      <c r="C921" s="748">
        <v>64</v>
      </c>
      <c r="D921" s="404" t="s">
        <v>1028</v>
      </c>
      <c r="E921" s="410">
        <v>69</v>
      </c>
      <c r="F921" s="752" t="s">
        <v>1029</v>
      </c>
      <c r="G921" s="412" t="s">
        <v>1030</v>
      </c>
      <c r="H921" s="431">
        <v>130</v>
      </c>
      <c r="I921" s="418" t="s">
        <v>1031</v>
      </c>
      <c r="J921" s="418" t="s">
        <v>1032</v>
      </c>
      <c r="K921" s="421">
        <v>0</v>
      </c>
      <c r="L921" s="454" t="s">
        <v>1033</v>
      </c>
      <c r="M921" s="434">
        <v>0.5</v>
      </c>
      <c r="N921" s="53" t="s">
        <v>43</v>
      </c>
      <c r="O921" s="101">
        <v>0</v>
      </c>
      <c r="P921" s="102">
        <v>0.5</v>
      </c>
      <c r="Q921" s="102">
        <v>0.5</v>
      </c>
      <c r="R921" s="160">
        <v>1</v>
      </c>
      <c r="S921" s="186">
        <f t="shared" ref="S921" si="3739">SUM(O921:O921)*M921</f>
        <v>0</v>
      </c>
      <c r="T921" s="187">
        <f t="shared" ref="T921" si="3740">SUM(P921:P921)*M921</f>
        <v>0.25</v>
      </c>
      <c r="U921" s="187">
        <f t="shared" ref="U921" si="3741">SUM(Q921:Q921)*M921</f>
        <v>0.25</v>
      </c>
      <c r="V921" s="199">
        <f t="shared" ref="V921" si="3742">SUM(R921:R921)*M921</f>
        <v>0.5</v>
      </c>
      <c r="W921" s="203">
        <f t="shared" si="3630"/>
        <v>0.5</v>
      </c>
      <c r="X921" s="244">
        <f>+S918+S920</f>
        <v>0</v>
      </c>
      <c r="Y921" s="247">
        <f>+T918+T920</f>
        <v>0</v>
      </c>
      <c r="Z921" s="247">
        <f>+U918+U920</f>
        <v>0</v>
      </c>
      <c r="AA921" s="247">
        <f>+V918+V920</f>
        <v>0</v>
      </c>
      <c r="AB921" s="250">
        <f>+W918+W920</f>
        <v>0</v>
      </c>
      <c r="AC921" s="784"/>
      <c r="AD921" s="716"/>
      <c r="AE921" s="255" t="str">
        <f t="shared" si="3557"/>
        <v>EQUILIBRADA</v>
      </c>
      <c r="AF921" s="263" t="str">
        <f>IF(COUNTIF(AE921:AE924,"PARA MEJORAR")&gt;=1,"PARA MEJORAR","BIEN")</f>
        <v>PARA MEJORAR</v>
      </c>
      <c r="AG921" s="263" t="str">
        <f>IF(COUNTIF(AF921:AF924,"PARA MEJORAR")&gt;=1,"PARA MEJORAR","BIEN")</f>
        <v>PARA MEJORAR</v>
      </c>
      <c r="AH921" s="264"/>
      <c r="AI921" s="779"/>
      <c r="AJ921" s="5"/>
      <c r="AK921" s="6"/>
      <c r="AL921" s="6"/>
      <c r="AM921" s="6"/>
      <c r="AN921" s="6"/>
      <c r="AO921" s="7"/>
      <c r="AP921" s="55"/>
    </row>
    <row r="922" spans="1:42" ht="40" customHeight="1" thickBot="1" x14ac:dyDescent="0.25">
      <c r="A922" s="142"/>
      <c r="B922" s="791"/>
      <c r="C922" s="749"/>
      <c r="D922" s="405"/>
      <c r="E922" s="411"/>
      <c r="F922" s="753"/>
      <c r="G922" s="413"/>
      <c r="H922" s="432"/>
      <c r="I922" s="419"/>
      <c r="J922" s="419"/>
      <c r="K922" s="422"/>
      <c r="L922" s="455"/>
      <c r="M922" s="442"/>
      <c r="N922" s="51" t="s">
        <v>49</v>
      </c>
      <c r="O922" s="75">
        <v>0</v>
      </c>
      <c r="P922" s="76">
        <v>0</v>
      </c>
      <c r="Q922" s="76">
        <v>0</v>
      </c>
      <c r="R922" s="158">
        <v>0</v>
      </c>
      <c r="S922" s="189">
        <f t="shared" ref="S922" si="3743">SUM(O922:O922)*M921</f>
        <v>0</v>
      </c>
      <c r="T922" s="190">
        <f t="shared" ref="T922" si="3744">SUM(P922:P922)*M921</f>
        <v>0</v>
      </c>
      <c r="U922" s="190">
        <f t="shared" ref="U922" si="3745">SUM(Q922:Q922)*M921</f>
        <v>0</v>
      </c>
      <c r="V922" s="200">
        <f t="shared" ref="V922" si="3746">SUM(R922:R922)*M921</f>
        <v>0</v>
      </c>
      <c r="W922" s="204">
        <f t="shared" si="3630"/>
        <v>0</v>
      </c>
      <c r="X922" s="245"/>
      <c r="Y922" s="248"/>
      <c r="Z922" s="248"/>
      <c r="AA922" s="248"/>
      <c r="AB922" s="251"/>
      <c r="AC922" s="784"/>
      <c r="AD922" s="716"/>
      <c r="AE922" s="256"/>
      <c r="AF922" s="264"/>
      <c r="AG922" s="264"/>
      <c r="AH922" s="264"/>
      <c r="AI922" s="779"/>
      <c r="AJ922" s="10"/>
      <c r="AK922" s="59"/>
      <c r="AL922" s="59"/>
      <c r="AM922" s="59"/>
      <c r="AN922" s="59"/>
      <c r="AO922" s="11"/>
      <c r="AP922" s="55"/>
    </row>
    <row r="923" spans="1:42" ht="40" customHeight="1" x14ac:dyDescent="0.2">
      <c r="A923" s="142"/>
      <c r="B923" s="791"/>
      <c r="C923" s="749"/>
      <c r="D923" s="405"/>
      <c r="E923" s="411"/>
      <c r="F923" s="753"/>
      <c r="G923" s="413"/>
      <c r="H923" s="432"/>
      <c r="I923" s="419"/>
      <c r="J923" s="419"/>
      <c r="K923" s="422"/>
      <c r="L923" s="758" t="s">
        <v>1034</v>
      </c>
      <c r="M923" s="442">
        <v>0.5</v>
      </c>
      <c r="N923" s="53" t="s">
        <v>43</v>
      </c>
      <c r="O923" s="116">
        <v>0.25</v>
      </c>
      <c r="P923" s="111">
        <v>0.5</v>
      </c>
      <c r="Q923" s="111">
        <v>0.75</v>
      </c>
      <c r="R923" s="162">
        <v>1</v>
      </c>
      <c r="S923" s="192">
        <f t="shared" ref="S923" si="3747">SUM(O923:O923)*M923</f>
        <v>0.125</v>
      </c>
      <c r="T923" s="193">
        <f t="shared" ref="T923" si="3748">SUM(P923:P923)*M923</f>
        <v>0.25</v>
      </c>
      <c r="U923" s="193">
        <f t="shared" ref="U923" si="3749">SUM(Q923:Q923)*M923</f>
        <v>0.375</v>
      </c>
      <c r="V923" s="201">
        <f t="shared" ref="V923" si="3750">SUM(R923:R923)*M923</f>
        <v>0.5</v>
      </c>
      <c r="W923" s="205">
        <f t="shared" si="3630"/>
        <v>0.5</v>
      </c>
      <c r="X923" s="245"/>
      <c r="Y923" s="248"/>
      <c r="Z923" s="248"/>
      <c r="AA923" s="248"/>
      <c r="AB923" s="251"/>
      <c r="AC923" s="784"/>
      <c r="AD923" s="716"/>
      <c r="AE923" s="255" t="str">
        <f t="shared" si="3557"/>
        <v>PARA MEJORAR</v>
      </c>
      <c r="AF923" s="264"/>
      <c r="AG923" s="264"/>
      <c r="AH923" s="264"/>
      <c r="AI923" s="779"/>
      <c r="AJ923" s="10"/>
      <c r="AK923" s="59"/>
      <c r="AL923" s="59"/>
      <c r="AM923" s="59"/>
      <c r="AN923" s="59"/>
      <c r="AO923" s="11"/>
      <c r="AP923" s="55"/>
    </row>
    <row r="924" spans="1:42" ht="40" customHeight="1" thickBot="1" x14ac:dyDescent="0.25">
      <c r="A924" s="142"/>
      <c r="B924" s="791"/>
      <c r="C924" s="749"/>
      <c r="D924" s="405"/>
      <c r="E924" s="411"/>
      <c r="F924" s="753"/>
      <c r="G924" s="414"/>
      <c r="H924" s="433"/>
      <c r="I924" s="420"/>
      <c r="J924" s="420"/>
      <c r="K924" s="423"/>
      <c r="L924" s="739"/>
      <c r="M924" s="435"/>
      <c r="N924" s="51" t="s">
        <v>49</v>
      </c>
      <c r="O924" s="77">
        <v>0</v>
      </c>
      <c r="P924" s="78">
        <v>0</v>
      </c>
      <c r="Q924" s="78">
        <v>0</v>
      </c>
      <c r="R924" s="159">
        <v>0</v>
      </c>
      <c r="S924" s="195">
        <f t="shared" ref="S924" si="3751">SUM(O924:O924)*M923</f>
        <v>0</v>
      </c>
      <c r="T924" s="196">
        <f t="shared" ref="T924" si="3752">SUM(P924:P924)*M923</f>
        <v>0</v>
      </c>
      <c r="U924" s="196">
        <f t="shared" ref="U924" si="3753">SUM(Q924:Q924)*M923</f>
        <v>0</v>
      </c>
      <c r="V924" s="202">
        <f t="shared" ref="V924" si="3754">SUM(R924:R924)*M923</f>
        <v>0</v>
      </c>
      <c r="W924" s="206">
        <f t="shared" si="3630"/>
        <v>0</v>
      </c>
      <c r="X924" s="246"/>
      <c r="Y924" s="249"/>
      <c r="Z924" s="249"/>
      <c r="AA924" s="249"/>
      <c r="AB924" s="252"/>
      <c r="AC924" s="784"/>
      <c r="AD924" s="716"/>
      <c r="AE924" s="256"/>
      <c r="AF924" s="265"/>
      <c r="AG924" s="265"/>
      <c r="AH924" s="264"/>
      <c r="AI924" s="779"/>
      <c r="AJ924" s="10"/>
      <c r="AK924" s="59"/>
      <c r="AL924" s="59"/>
      <c r="AM924" s="59"/>
      <c r="AN924" s="59"/>
      <c r="AO924" s="11"/>
      <c r="AP924" s="55"/>
    </row>
    <row r="925" spans="1:42" ht="40" customHeight="1" x14ac:dyDescent="0.2">
      <c r="A925" s="142"/>
      <c r="B925" s="791"/>
      <c r="C925" s="749"/>
      <c r="D925" s="405"/>
      <c r="E925" s="411"/>
      <c r="F925" s="753"/>
      <c r="G925" s="412" t="s">
        <v>1035</v>
      </c>
      <c r="H925" s="431">
        <v>131</v>
      </c>
      <c r="I925" s="418" t="s">
        <v>1036</v>
      </c>
      <c r="J925" s="418" t="s">
        <v>1037</v>
      </c>
      <c r="K925" s="421">
        <v>0</v>
      </c>
      <c r="L925" s="454" t="s">
        <v>1038</v>
      </c>
      <c r="M925" s="434">
        <v>1</v>
      </c>
      <c r="N925" s="53" t="s">
        <v>43</v>
      </c>
      <c r="O925" s="101">
        <v>0.25</v>
      </c>
      <c r="P925" s="102">
        <v>0.5</v>
      </c>
      <c r="Q925" s="102">
        <v>0.75</v>
      </c>
      <c r="R925" s="160">
        <v>1</v>
      </c>
      <c r="S925" s="186">
        <f t="shared" ref="S925" si="3755">SUM(O925:O925)*M925</f>
        <v>0.25</v>
      </c>
      <c r="T925" s="187">
        <f t="shared" ref="T925" si="3756">SUM(P925:P925)*M925</f>
        <v>0.5</v>
      </c>
      <c r="U925" s="187">
        <f t="shared" ref="U925" si="3757">SUM(Q925:Q925)*M925</f>
        <v>0.75</v>
      </c>
      <c r="V925" s="199">
        <f t="shared" ref="V925" si="3758">SUM(R925:R925)*M925</f>
        <v>1</v>
      </c>
      <c r="W925" s="203">
        <f t="shared" si="3630"/>
        <v>1</v>
      </c>
      <c r="X925" s="244">
        <f>+S922</f>
        <v>0</v>
      </c>
      <c r="Y925" s="247">
        <f>+T922</f>
        <v>0</v>
      </c>
      <c r="Z925" s="247">
        <f>+U922</f>
        <v>0</v>
      </c>
      <c r="AA925" s="247">
        <f>+V922</f>
        <v>0</v>
      </c>
      <c r="AB925" s="250">
        <f>+W922</f>
        <v>0</v>
      </c>
      <c r="AC925" s="784"/>
      <c r="AD925" s="716"/>
      <c r="AE925" s="255" t="str">
        <f t="shared" si="3557"/>
        <v>PARA MEJORAR</v>
      </c>
      <c r="AF925" s="263" t="str">
        <f>IF(COUNTIF(AE925:AE926,"PARA MEJORAR")&gt;=1,"PARA MEJORAR","BIEN")</f>
        <v>PARA MEJORAR</v>
      </c>
      <c r="AG925" s="263" t="str">
        <f>IF(COUNTIF(AF925:AF926,"PARA MEJORAR")&gt;=1,"PARA MEJORAR","BIEN")</f>
        <v>PARA MEJORAR</v>
      </c>
      <c r="AH925" s="264"/>
      <c r="AI925" s="779"/>
      <c r="AJ925" s="5"/>
      <c r="AK925" s="6"/>
      <c r="AL925" s="6"/>
      <c r="AM925" s="6"/>
      <c r="AN925" s="6"/>
      <c r="AO925" s="7"/>
      <c r="AP925" s="55"/>
    </row>
    <row r="926" spans="1:42" ht="40" customHeight="1" thickBot="1" x14ac:dyDescent="0.25">
      <c r="A926" s="142"/>
      <c r="B926" s="791"/>
      <c r="C926" s="750"/>
      <c r="D926" s="406"/>
      <c r="E926" s="751"/>
      <c r="F926" s="754"/>
      <c r="G926" s="414"/>
      <c r="H926" s="433"/>
      <c r="I926" s="420"/>
      <c r="J926" s="420"/>
      <c r="K926" s="423"/>
      <c r="L926" s="739"/>
      <c r="M926" s="435"/>
      <c r="N926" s="51" t="s">
        <v>49</v>
      </c>
      <c r="O926" s="77">
        <v>0</v>
      </c>
      <c r="P926" s="78">
        <v>0</v>
      </c>
      <c r="Q926" s="78">
        <v>0</v>
      </c>
      <c r="R926" s="159">
        <v>0</v>
      </c>
      <c r="S926" s="195">
        <f t="shared" ref="S926" si="3759">SUM(O926:O926)*M925</f>
        <v>0</v>
      </c>
      <c r="T926" s="196">
        <f t="shared" ref="T926" si="3760">SUM(P926:P926)*M925</f>
        <v>0</v>
      </c>
      <c r="U926" s="196">
        <f t="shared" ref="U926" si="3761">SUM(Q926:Q926)*M925</f>
        <v>0</v>
      </c>
      <c r="V926" s="202">
        <f t="shared" ref="V926" si="3762">SUM(R926:R926)*M925</f>
        <v>0</v>
      </c>
      <c r="W926" s="206">
        <f t="shared" si="3630"/>
        <v>0</v>
      </c>
      <c r="X926" s="245"/>
      <c r="Y926" s="248"/>
      <c r="Z926" s="248"/>
      <c r="AA926" s="248"/>
      <c r="AB926" s="251"/>
      <c r="AC926" s="784"/>
      <c r="AD926" s="717"/>
      <c r="AE926" s="256"/>
      <c r="AF926" s="264"/>
      <c r="AG926" s="264"/>
      <c r="AH926" s="264"/>
      <c r="AI926" s="779"/>
      <c r="AJ926" s="10"/>
      <c r="AK926" s="59"/>
      <c r="AL926" s="59"/>
      <c r="AM926" s="59"/>
      <c r="AN926" s="59"/>
      <c r="AO926" s="11"/>
      <c r="AP926" s="55"/>
    </row>
    <row r="927" spans="1:42" ht="40" customHeight="1" x14ac:dyDescent="0.2">
      <c r="A927" s="728"/>
      <c r="B927" s="791"/>
      <c r="C927" s="730">
        <v>65</v>
      </c>
      <c r="D927" s="732" t="s">
        <v>1039</v>
      </c>
      <c r="E927" s="410">
        <v>70</v>
      </c>
      <c r="F927" s="734" t="s">
        <v>1040</v>
      </c>
      <c r="G927" s="736" t="s">
        <v>1041</v>
      </c>
      <c r="H927" s="431">
        <v>132</v>
      </c>
      <c r="I927" s="450" t="s">
        <v>1042</v>
      </c>
      <c r="J927" s="418" t="s">
        <v>1043</v>
      </c>
      <c r="K927" s="421">
        <v>0</v>
      </c>
      <c r="L927" s="424" t="s">
        <v>1044</v>
      </c>
      <c r="M927" s="426">
        <v>0.25</v>
      </c>
      <c r="N927" s="53" t="s">
        <v>43</v>
      </c>
      <c r="O927" s="101">
        <v>0.25</v>
      </c>
      <c r="P927" s="102">
        <v>0.5</v>
      </c>
      <c r="Q927" s="102">
        <v>0.75</v>
      </c>
      <c r="R927" s="160">
        <v>1</v>
      </c>
      <c r="S927" s="207">
        <f t="shared" ref="S927" si="3763">SUM(O927:O927)*M927</f>
        <v>6.25E-2</v>
      </c>
      <c r="T927" s="208">
        <f t="shared" ref="T927" si="3764">SUM(P927:P927)*M927</f>
        <v>0.125</v>
      </c>
      <c r="U927" s="208">
        <f t="shared" ref="U927" si="3765">SUM(Q927:Q927)*M927</f>
        <v>0.1875</v>
      </c>
      <c r="V927" s="209">
        <f t="shared" ref="V927" si="3766">SUM(R927:R927)*M927</f>
        <v>0.25</v>
      </c>
      <c r="W927" s="210">
        <f t="shared" si="3630"/>
        <v>0.25</v>
      </c>
      <c r="X927" s="244">
        <f>+S924+S926+S928+S930</f>
        <v>0</v>
      </c>
      <c r="Y927" s="247">
        <f>+T924+T926+T928+T930</f>
        <v>0</v>
      </c>
      <c r="Z927" s="247">
        <f>+U924+U926+U928+U930</f>
        <v>0</v>
      </c>
      <c r="AA927" s="247">
        <f>+V924+V926+V928+V930</f>
        <v>0</v>
      </c>
      <c r="AB927" s="250">
        <f>+W924+W926+W928+W930</f>
        <v>0</v>
      </c>
      <c r="AC927" s="784"/>
      <c r="AD927" s="716" t="s">
        <v>1045</v>
      </c>
      <c r="AE927" s="255" t="str">
        <f t="shared" si="3557"/>
        <v>PARA MEJORAR</v>
      </c>
      <c r="AF927" s="263" t="str">
        <f>IF(COUNTIF(AE927:AE934,"PARA MEJORAR")&gt;=1,"PARA MEJORAR","BIEN")</f>
        <v>PARA MEJORAR</v>
      </c>
      <c r="AG927" s="263" t="str">
        <f>IF(COUNTIF(AF927:AF934,"PARA MEJORAR")&gt;=1,"PARA MEJORAR","BIEN")</f>
        <v>PARA MEJORAR</v>
      </c>
      <c r="AH927" s="264"/>
      <c r="AI927" s="779"/>
      <c r="AJ927" s="5"/>
      <c r="AK927" s="6"/>
      <c r="AL927" s="6"/>
      <c r="AM927" s="6"/>
      <c r="AN927" s="6"/>
      <c r="AO927" s="7"/>
      <c r="AP927" s="55"/>
    </row>
    <row r="928" spans="1:42" ht="40" customHeight="1" thickBot="1" x14ac:dyDescent="0.25">
      <c r="A928" s="728"/>
      <c r="B928" s="791"/>
      <c r="C928" s="731"/>
      <c r="D928" s="733"/>
      <c r="E928" s="411"/>
      <c r="F928" s="735"/>
      <c r="G928" s="737"/>
      <c r="H928" s="432"/>
      <c r="I928" s="451"/>
      <c r="J928" s="419"/>
      <c r="K928" s="422"/>
      <c r="L928" s="425"/>
      <c r="M928" s="427"/>
      <c r="N928" s="51" t="s">
        <v>49</v>
      </c>
      <c r="O928" s="75">
        <v>0</v>
      </c>
      <c r="P928" s="76">
        <v>0</v>
      </c>
      <c r="Q928" s="76">
        <v>0</v>
      </c>
      <c r="R928" s="158">
        <v>0</v>
      </c>
      <c r="S928" s="189">
        <f t="shared" ref="S928" si="3767">SUM(O928:O928)*M927</f>
        <v>0</v>
      </c>
      <c r="T928" s="190">
        <f t="shared" ref="T928" si="3768">SUM(P928:P928)*M927</f>
        <v>0</v>
      </c>
      <c r="U928" s="190">
        <f t="shared" ref="U928" si="3769">SUM(Q928:Q928)*M927</f>
        <v>0</v>
      </c>
      <c r="V928" s="200">
        <f t="shared" ref="V928" si="3770">SUM(R928:R928)*M927</f>
        <v>0</v>
      </c>
      <c r="W928" s="204">
        <f t="shared" si="3630"/>
        <v>0</v>
      </c>
      <c r="X928" s="245"/>
      <c r="Y928" s="248"/>
      <c r="Z928" s="248"/>
      <c r="AA928" s="248"/>
      <c r="AB928" s="251"/>
      <c r="AC928" s="784"/>
      <c r="AD928" s="716"/>
      <c r="AE928" s="256"/>
      <c r="AF928" s="264"/>
      <c r="AG928" s="264"/>
      <c r="AH928" s="264"/>
      <c r="AI928" s="779"/>
      <c r="AJ928" s="10"/>
      <c r="AK928" s="59"/>
      <c r="AL928" s="59"/>
      <c r="AM928" s="59"/>
      <c r="AN928" s="59"/>
      <c r="AO928" s="11"/>
      <c r="AP928" s="55"/>
    </row>
    <row r="929" spans="1:42" ht="40" customHeight="1" x14ac:dyDescent="0.2">
      <c r="A929" s="728"/>
      <c r="B929" s="791"/>
      <c r="C929" s="731"/>
      <c r="D929" s="733"/>
      <c r="E929" s="411"/>
      <c r="F929" s="735"/>
      <c r="G929" s="737"/>
      <c r="H929" s="432"/>
      <c r="I929" s="451"/>
      <c r="J929" s="419"/>
      <c r="K929" s="422"/>
      <c r="L929" s="715" t="s">
        <v>1046</v>
      </c>
      <c r="M929" s="427">
        <v>0.25</v>
      </c>
      <c r="N929" s="53" t="s">
        <v>43</v>
      </c>
      <c r="O929" s="116">
        <v>0</v>
      </c>
      <c r="P929" s="111">
        <v>0</v>
      </c>
      <c r="Q929" s="111">
        <v>1</v>
      </c>
      <c r="R929" s="162">
        <v>1</v>
      </c>
      <c r="S929" s="192">
        <f t="shared" ref="S929" si="3771">SUM(O929:O929)*M929</f>
        <v>0</v>
      </c>
      <c r="T929" s="193">
        <f t="shared" ref="T929" si="3772">SUM(P929:P929)*M929</f>
        <v>0</v>
      </c>
      <c r="U929" s="193">
        <f t="shared" ref="U929" si="3773">SUM(Q929:Q929)*M929</f>
        <v>0.25</v>
      </c>
      <c r="V929" s="201">
        <f t="shared" ref="V929" si="3774">SUM(R929:R929)*M929</f>
        <v>0.25</v>
      </c>
      <c r="W929" s="205">
        <f t="shared" si="3630"/>
        <v>0.25</v>
      </c>
      <c r="X929" s="245"/>
      <c r="Y929" s="248"/>
      <c r="Z929" s="248"/>
      <c r="AA929" s="248"/>
      <c r="AB929" s="251"/>
      <c r="AC929" s="784"/>
      <c r="AD929" s="716"/>
      <c r="AE929" s="255" t="str">
        <f t="shared" si="3557"/>
        <v>EQUILIBRADA</v>
      </c>
      <c r="AF929" s="264"/>
      <c r="AG929" s="264"/>
      <c r="AH929" s="264"/>
      <c r="AI929" s="779"/>
      <c r="AJ929" s="10"/>
      <c r="AK929" s="59"/>
      <c r="AL929" s="59"/>
      <c r="AM929" s="59"/>
      <c r="AN929" s="59"/>
      <c r="AO929" s="11"/>
      <c r="AP929" s="55"/>
    </row>
    <row r="930" spans="1:42" ht="40" customHeight="1" thickBot="1" x14ac:dyDescent="0.25">
      <c r="A930" s="728"/>
      <c r="B930" s="791"/>
      <c r="C930" s="731"/>
      <c r="D930" s="733"/>
      <c r="E930" s="411"/>
      <c r="F930" s="735"/>
      <c r="G930" s="737"/>
      <c r="H930" s="432"/>
      <c r="I930" s="451"/>
      <c r="J930" s="419"/>
      <c r="K930" s="422"/>
      <c r="L930" s="425"/>
      <c r="M930" s="427"/>
      <c r="N930" s="51" t="s">
        <v>49</v>
      </c>
      <c r="O930" s="75">
        <v>0</v>
      </c>
      <c r="P930" s="76">
        <v>0</v>
      </c>
      <c r="Q930" s="76">
        <v>0</v>
      </c>
      <c r="R930" s="158">
        <v>0</v>
      </c>
      <c r="S930" s="189">
        <f t="shared" ref="S930" si="3775">SUM(O930:O930)*M929</f>
        <v>0</v>
      </c>
      <c r="T930" s="190">
        <f t="shared" ref="T930" si="3776">SUM(P930:P930)*M929</f>
        <v>0</v>
      </c>
      <c r="U930" s="190">
        <f t="shared" ref="U930" si="3777">SUM(Q930:Q930)*M929</f>
        <v>0</v>
      </c>
      <c r="V930" s="200">
        <f t="shared" ref="V930" si="3778">SUM(R930:R930)*M929</f>
        <v>0</v>
      </c>
      <c r="W930" s="204">
        <f t="shared" si="3630"/>
        <v>0</v>
      </c>
      <c r="X930" s="245"/>
      <c r="Y930" s="248"/>
      <c r="Z930" s="248"/>
      <c r="AA930" s="248"/>
      <c r="AB930" s="251"/>
      <c r="AC930" s="784"/>
      <c r="AD930" s="716"/>
      <c r="AE930" s="256"/>
      <c r="AF930" s="264"/>
      <c r="AG930" s="264"/>
      <c r="AH930" s="264"/>
      <c r="AI930" s="779"/>
      <c r="AJ930" s="10"/>
      <c r="AK930" s="59"/>
      <c r="AL930" s="59"/>
      <c r="AM930" s="59"/>
      <c r="AN930" s="59"/>
      <c r="AO930" s="11"/>
      <c r="AP930" s="55"/>
    </row>
    <row r="931" spans="1:42" ht="40" customHeight="1" x14ac:dyDescent="0.2">
      <c r="A931" s="728"/>
      <c r="B931" s="791"/>
      <c r="C931" s="731"/>
      <c r="D931" s="733"/>
      <c r="E931" s="411"/>
      <c r="F931" s="735"/>
      <c r="G931" s="737"/>
      <c r="H931" s="432"/>
      <c r="I931" s="451"/>
      <c r="J931" s="419"/>
      <c r="K931" s="422"/>
      <c r="L931" s="715" t="s">
        <v>1047</v>
      </c>
      <c r="M931" s="427">
        <v>0.25</v>
      </c>
      <c r="N931" s="53" t="s">
        <v>43</v>
      </c>
      <c r="O931" s="116">
        <v>0</v>
      </c>
      <c r="P931" s="111">
        <v>0</v>
      </c>
      <c r="Q931" s="111">
        <v>1</v>
      </c>
      <c r="R931" s="162">
        <v>1</v>
      </c>
      <c r="S931" s="192">
        <f t="shared" ref="S931" si="3779">SUM(O931:O931)*M931</f>
        <v>0</v>
      </c>
      <c r="T931" s="193">
        <f t="shared" ref="T931" si="3780">SUM(P931:P931)*M931</f>
        <v>0</v>
      </c>
      <c r="U931" s="193">
        <f t="shared" ref="U931" si="3781">SUM(Q931:Q931)*M931</f>
        <v>0.25</v>
      </c>
      <c r="V931" s="201">
        <f t="shared" ref="V931" si="3782">SUM(R931:R931)*M931</f>
        <v>0.25</v>
      </c>
      <c r="W931" s="205">
        <f t="shared" si="3630"/>
        <v>0.25</v>
      </c>
      <c r="X931" s="245"/>
      <c r="Y931" s="248"/>
      <c r="Z931" s="248"/>
      <c r="AA931" s="248"/>
      <c r="AB931" s="251"/>
      <c r="AC931" s="784"/>
      <c r="AD931" s="716"/>
      <c r="AE931" s="255" t="str">
        <f t="shared" si="3557"/>
        <v>EQUILIBRADA</v>
      </c>
      <c r="AF931" s="264"/>
      <c r="AG931" s="264"/>
      <c r="AH931" s="264"/>
      <c r="AI931" s="779"/>
      <c r="AJ931" s="10"/>
      <c r="AK931" s="59"/>
      <c r="AL931" s="59"/>
      <c r="AM931" s="59"/>
      <c r="AN931" s="59"/>
      <c r="AO931" s="11"/>
      <c r="AP931" s="55"/>
    </row>
    <row r="932" spans="1:42" ht="40" customHeight="1" thickBot="1" x14ac:dyDescent="0.25">
      <c r="A932" s="728"/>
      <c r="B932" s="791"/>
      <c r="C932" s="731"/>
      <c r="D932" s="733"/>
      <c r="E932" s="411"/>
      <c r="F932" s="735"/>
      <c r="G932" s="737"/>
      <c r="H932" s="432"/>
      <c r="I932" s="451"/>
      <c r="J932" s="419"/>
      <c r="K932" s="422"/>
      <c r="L932" s="425"/>
      <c r="M932" s="427"/>
      <c r="N932" s="51" t="s">
        <v>49</v>
      </c>
      <c r="O932" s="75">
        <v>0</v>
      </c>
      <c r="P932" s="76">
        <v>0</v>
      </c>
      <c r="Q932" s="76">
        <v>0</v>
      </c>
      <c r="R932" s="158">
        <v>0</v>
      </c>
      <c r="S932" s="189">
        <f t="shared" ref="S932" si="3783">SUM(O932:O932)*M931</f>
        <v>0</v>
      </c>
      <c r="T932" s="190">
        <f t="shared" ref="T932" si="3784">SUM(P932:P932)*M931</f>
        <v>0</v>
      </c>
      <c r="U932" s="190">
        <f t="shared" ref="U932" si="3785">SUM(Q932:Q932)*M931</f>
        <v>0</v>
      </c>
      <c r="V932" s="200">
        <f t="shared" ref="V932" si="3786">SUM(R932:R932)*M931</f>
        <v>0</v>
      </c>
      <c r="W932" s="204">
        <f t="shared" si="3630"/>
        <v>0</v>
      </c>
      <c r="X932" s="245"/>
      <c r="Y932" s="248"/>
      <c r="Z932" s="248"/>
      <c r="AA932" s="248"/>
      <c r="AB932" s="251"/>
      <c r="AC932" s="784"/>
      <c r="AD932" s="716"/>
      <c r="AE932" s="256"/>
      <c r="AF932" s="264"/>
      <c r="AG932" s="264"/>
      <c r="AH932" s="264"/>
      <c r="AI932" s="779"/>
      <c r="AJ932" s="10"/>
      <c r="AK932" s="59"/>
      <c r="AL932" s="59"/>
      <c r="AM932" s="59"/>
      <c r="AN932" s="59"/>
      <c r="AO932" s="11"/>
      <c r="AP932" s="55"/>
    </row>
    <row r="933" spans="1:42" ht="40" customHeight="1" x14ac:dyDescent="0.2">
      <c r="A933" s="728"/>
      <c r="B933" s="791"/>
      <c r="C933" s="731"/>
      <c r="D933" s="733"/>
      <c r="E933" s="411"/>
      <c r="F933" s="735"/>
      <c r="G933" s="737"/>
      <c r="H933" s="432"/>
      <c r="I933" s="451"/>
      <c r="J933" s="419"/>
      <c r="K933" s="422"/>
      <c r="L933" s="715" t="s">
        <v>1048</v>
      </c>
      <c r="M933" s="427">
        <v>0.25</v>
      </c>
      <c r="N933" s="53" t="s">
        <v>43</v>
      </c>
      <c r="O933" s="116">
        <v>0</v>
      </c>
      <c r="P933" s="111">
        <v>0</v>
      </c>
      <c r="Q933" s="111">
        <v>0</v>
      </c>
      <c r="R933" s="162">
        <v>1</v>
      </c>
      <c r="S933" s="192">
        <f t="shared" ref="S933" si="3787">SUM(O933:O933)*M933</f>
        <v>0</v>
      </c>
      <c r="T933" s="193">
        <f t="shared" ref="T933" si="3788">SUM(P933:P933)*M933</f>
        <v>0</v>
      </c>
      <c r="U933" s="193">
        <f t="shared" ref="U933" si="3789">SUM(Q933:Q933)*M933</f>
        <v>0</v>
      </c>
      <c r="V933" s="201">
        <f t="shared" ref="V933" si="3790">SUM(R933:R933)*M933</f>
        <v>0.25</v>
      </c>
      <c r="W933" s="205">
        <f t="shared" si="3630"/>
        <v>0.25</v>
      </c>
      <c r="X933" s="245"/>
      <c r="Y933" s="248"/>
      <c r="Z933" s="248"/>
      <c r="AA933" s="248"/>
      <c r="AB933" s="251"/>
      <c r="AC933" s="784"/>
      <c r="AD933" s="716"/>
      <c r="AE933" s="255" t="str">
        <f t="shared" si="3557"/>
        <v>EQUILIBRADA</v>
      </c>
      <c r="AF933" s="264"/>
      <c r="AG933" s="264"/>
      <c r="AH933" s="264"/>
      <c r="AI933" s="779"/>
      <c r="AJ933" s="10"/>
      <c r="AK933" s="59"/>
      <c r="AL933" s="59"/>
      <c r="AM933" s="59"/>
      <c r="AN933" s="59"/>
      <c r="AO933" s="11"/>
      <c r="AP933" s="55"/>
    </row>
    <row r="934" spans="1:42" ht="40" customHeight="1" thickBot="1" x14ac:dyDescent="0.25">
      <c r="A934" s="728"/>
      <c r="B934" s="791"/>
      <c r="C934" s="731"/>
      <c r="D934" s="733"/>
      <c r="E934" s="411"/>
      <c r="F934" s="735"/>
      <c r="G934" s="738"/>
      <c r="H934" s="433"/>
      <c r="I934" s="452"/>
      <c r="J934" s="420"/>
      <c r="K934" s="423"/>
      <c r="L934" s="428"/>
      <c r="M934" s="449"/>
      <c r="N934" s="51" t="s">
        <v>49</v>
      </c>
      <c r="O934" s="77">
        <v>0</v>
      </c>
      <c r="P934" s="78">
        <v>0</v>
      </c>
      <c r="Q934" s="78">
        <v>0</v>
      </c>
      <c r="R934" s="159">
        <v>0</v>
      </c>
      <c r="S934" s="211">
        <f t="shared" ref="S934" si="3791">SUM(O934:O934)*M933</f>
        <v>0</v>
      </c>
      <c r="T934" s="212">
        <f t="shared" ref="T934" si="3792">SUM(P934:P934)*M933</f>
        <v>0</v>
      </c>
      <c r="U934" s="212">
        <f t="shared" ref="U934" si="3793">SUM(Q934:Q934)*M933</f>
        <v>0</v>
      </c>
      <c r="V934" s="213">
        <f t="shared" ref="V934" si="3794">SUM(R934:R934)*M933</f>
        <v>0</v>
      </c>
      <c r="W934" s="214">
        <f t="shared" si="3630"/>
        <v>0</v>
      </c>
      <c r="X934" s="246"/>
      <c r="Y934" s="249"/>
      <c r="Z934" s="249"/>
      <c r="AA934" s="249"/>
      <c r="AB934" s="252"/>
      <c r="AC934" s="784"/>
      <c r="AD934" s="717"/>
      <c r="AE934" s="256"/>
      <c r="AF934" s="265"/>
      <c r="AG934" s="265"/>
      <c r="AH934" s="264"/>
      <c r="AI934" s="779"/>
      <c r="AJ934" s="10"/>
      <c r="AK934" s="59"/>
      <c r="AL934" s="59"/>
      <c r="AM934" s="59"/>
      <c r="AN934" s="59"/>
      <c r="AO934" s="11"/>
      <c r="AP934" s="55"/>
    </row>
    <row r="935" spans="1:42" ht="40" customHeight="1" x14ac:dyDescent="0.2">
      <c r="A935" s="728"/>
      <c r="B935" s="791"/>
      <c r="C935" s="740"/>
      <c r="D935" s="742"/>
      <c r="E935" s="744"/>
      <c r="F935" s="746"/>
      <c r="G935" s="755" t="s">
        <v>150</v>
      </c>
      <c r="H935" s="501">
        <v>133</v>
      </c>
      <c r="I935" s="503" t="s">
        <v>151</v>
      </c>
      <c r="J935" s="505" t="s">
        <v>152</v>
      </c>
      <c r="K935" s="445">
        <v>0</v>
      </c>
      <c r="L935" s="447" t="s">
        <v>153</v>
      </c>
      <c r="M935" s="426">
        <v>1</v>
      </c>
      <c r="N935" s="53" t="s">
        <v>43</v>
      </c>
      <c r="O935" s="120">
        <v>0</v>
      </c>
      <c r="P935" s="118">
        <v>0</v>
      </c>
      <c r="Q935" s="119">
        <v>0.3</v>
      </c>
      <c r="R935" s="168">
        <v>1</v>
      </c>
      <c r="S935" s="186">
        <f t="shared" ref="S935" si="3795">SUM(O935:O935)*M935</f>
        <v>0</v>
      </c>
      <c r="T935" s="187">
        <f t="shared" ref="T935" si="3796">SUM(P935:P935)*M935</f>
        <v>0</v>
      </c>
      <c r="U935" s="187">
        <f t="shared" ref="U935" si="3797">SUM(Q935:Q935)*M935</f>
        <v>0.3</v>
      </c>
      <c r="V935" s="199">
        <f t="shared" ref="V935" si="3798">SUM(R935:R935)*M935</f>
        <v>1</v>
      </c>
      <c r="W935" s="203">
        <f t="shared" si="3630"/>
        <v>1</v>
      </c>
      <c r="X935" s="319">
        <f>+S932</f>
        <v>0</v>
      </c>
      <c r="Y935" s="322">
        <f>+T932</f>
        <v>0</v>
      </c>
      <c r="Z935" s="322">
        <f>+U932</f>
        <v>0</v>
      </c>
      <c r="AA935" s="322">
        <f>+V932</f>
        <v>0</v>
      </c>
      <c r="AB935" s="325">
        <f>+W932</f>
        <v>0</v>
      </c>
      <c r="AC935" s="784"/>
      <c r="AD935" s="721" t="s">
        <v>154</v>
      </c>
      <c r="AE935" s="255" t="str">
        <f>+IF(O936&gt;O935,"SUPERADA",IF(O936=O935,"EQUILIBRADA",IF(O936&lt;O935,"PARA MEJORAR")))</f>
        <v>EQUILIBRADA</v>
      </c>
      <c r="AF935" s="263" t="str">
        <f>IF(COUNTIF(AE935:AE936,"PARA MEJORAR")&gt;=1,"PARA MEJORAR","BIEN")</f>
        <v>BIEN</v>
      </c>
      <c r="AG935" s="263" t="str">
        <f>IF(COUNTIF(AF935:AF936,"PARA MEJORAR")&gt;=1,"PARA MEJORAR","BIEN")</f>
        <v>BIEN</v>
      </c>
      <c r="AH935" s="264"/>
      <c r="AI935" s="779"/>
      <c r="AJ935" s="15"/>
      <c r="AK935" s="16"/>
      <c r="AL935" s="16"/>
      <c r="AM935" s="16"/>
      <c r="AN935" s="16"/>
      <c r="AO935" s="17"/>
      <c r="AP935" s="55"/>
    </row>
    <row r="936" spans="1:42" ht="40" customHeight="1" thickBot="1" x14ac:dyDescent="0.25">
      <c r="A936" s="729"/>
      <c r="B936" s="792"/>
      <c r="C936" s="741"/>
      <c r="D936" s="743"/>
      <c r="E936" s="745"/>
      <c r="F936" s="747"/>
      <c r="G936" s="756"/>
      <c r="H936" s="502"/>
      <c r="I936" s="504"/>
      <c r="J936" s="506"/>
      <c r="K936" s="446"/>
      <c r="L936" s="448"/>
      <c r="M936" s="449"/>
      <c r="N936" s="52" t="s">
        <v>49</v>
      </c>
      <c r="O936" s="93">
        <v>0</v>
      </c>
      <c r="P936" s="91">
        <v>0</v>
      </c>
      <c r="Q936" s="83">
        <v>0</v>
      </c>
      <c r="R936" s="169">
        <v>0</v>
      </c>
      <c r="S936" s="195">
        <f t="shared" ref="S936" si="3799">SUM(O936:O936)*M935</f>
        <v>0</v>
      </c>
      <c r="T936" s="196">
        <f t="shared" ref="T936" si="3800">SUM(P936:P936)*M935</f>
        <v>0</v>
      </c>
      <c r="U936" s="196">
        <f t="shared" ref="U936" si="3801">SUM(Q936:Q936)*M935</f>
        <v>0</v>
      </c>
      <c r="V936" s="202">
        <f t="shared" ref="V936" si="3802">SUM(R936:R936)*M935</f>
        <v>0</v>
      </c>
      <c r="W936" s="206">
        <f t="shared" si="3630"/>
        <v>0</v>
      </c>
      <c r="X936" s="321"/>
      <c r="Y936" s="324"/>
      <c r="Z936" s="324"/>
      <c r="AA936" s="324"/>
      <c r="AB936" s="327"/>
      <c r="AC936" s="785"/>
      <c r="AD936" s="722"/>
      <c r="AE936" s="256"/>
      <c r="AF936" s="265"/>
      <c r="AG936" s="265"/>
      <c r="AH936" s="265"/>
      <c r="AI936" s="780"/>
      <c r="AJ936" s="65"/>
      <c r="AK936" s="66"/>
      <c r="AL936" s="66"/>
      <c r="AM936" s="66"/>
      <c r="AN936" s="66"/>
      <c r="AO936" s="67"/>
      <c r="AP936" s="55"/>
    </row>
    <row r="937" spans="1:42" ht="40" customHeight="1" thickBot="1" x14ac:dyDescent="0.25">
      <c r="C937" s="35"/>
      <c r="D937" s="35"/>
      <c r="E937" s="35"/>
      <c r="F937" s="35"/>
      <c r="G937" s="35"/>
      <c r="L937" s="215"/>
      <c r="S937" s="54">
        <f t="shared" ref="S937:U937" si="3803">+(SUMIF($N$3:$N$936,"P",S$3:S$936)/133)</f>
        <v>0.17893345865037596</v>
      </c>
      <c r="T937" s="54">
        <f t="shared" si="3803"/>
        <v>0.40006390978195516</v>
      </c>
      <c r="U937" s="54">
        <f t="shared" si="3803"/>
        <v>0.68208721805639172</v>
      </c>
      <c r="V937" s="54">
        <f>+(SUMIF($N$3:$N$936,"P",V$3:V$936)/133)</f>
        <v>1.000000000015038</v>
      </c>
      <c r="W937" s="57">
        <f>+(SUMIF($N$3:$N$936,"P",W$3:W$936)/133)</f>
        <v>1.000000000015038</v>
      </c>
      <c r="AP937" s="55"/>
    </row>
    <row r="938" spans="1:42" ht="40" customHeight="1" thickBot="1" x14ac:dyDescent="0.25">
      <c r="S938" s="49">
        <f>+(SUMIF($N$3:$N$916,"E",S$3:S$916)/133)</f>
        <v>0</v>
      </c>
      <c r="T938" s="49">
        <f t="shared" ref="T938:V938" si="3804">+(SUMIF($N$3:$N$916,"E",T$3:T$916)/133)</f>
        <v>0</v>
      </c>
      <c r="U938" s="49">
        <f t="shared" si="3804"/>
        <v>0</v>
      </c>
      <c r="V938" s="49">
        <f t="shared" si="3804"/>
        <v>0</v>
      </c>
      <c r="W938" s="56">
        <f>+(SUMIF($N$3:$N$916,"E",W$3:W$916)/133)</f>
        <v>0</v>
      </c>
      <c r="AP938" s="55"/>
    </row>
    <row r="939" spans="1:42" ht="40" customHeight="1" thickBot="1" x14ac:dyDescent="0.3">
      <c r="S939" s="50"/>
      <c r="T939" s="50"/>
      <c r="U939" s="50"/>
      <c r="V939" s="50"/>
      <c r="W939" s="50"/>
    </row>
    <row r="940" spans="1:42" ht="40" customHeight="1" thickBot="1" x14ac:dyDescent="0.25">
      <c r="S940" s="266" t="s">
        <v>1049</v>
      </c>
      <c r="T940" s="267"/>
      <c r="U940" s="267"/>
      <c r="V940" s="267"/>
      <c r="W940" s="268"/>
    </row>
    <row r="941" spans="1:42" ht="21" thickBot="1" x14ac:dyDescent="0.25">
      <c r="S941" s="42">
        <f>+S938/S937</f>
        <v>0</v>
      </c>
      <c r="T941" s="43">
        <f>+T938/T937</f>
        <v>0</v>
      </c>
      <c r="U941" s="44">
        <f>+U938/U937</f>
        <v>0</v>
      </c>
      <c r="V941" s="44">
        <f>+V938/V937</f>
        <v>0</v>
      </c>
      <c r="W941" s="45">
        <f>+W938/W937</f>
        <v>0</v>
      </c>
    </row>
    <row r="942" spans="1:42" ht="39" thickBot="1" x14ac:dyDescent="0.25">
      <c r="S942" s="46" t="str">
        <f>+IF(S941&gt;0.95,"BIEN",IF(S941&gt;=0.85,"ACEPTABLE",IF(S941&lt;0.85,"PARA MEJORAR")))</f>
        <v>PARA MEJORAR</v>
      </c>
      <c r="T942" s="46" t="str">
        <f>+IF(T941&gt;0.95,"BIEN",IF(T941&gt;=0.85,"ACEPTABLE",IF(T941&lt;0.85,"PARA MEJORAR")))</f>
        <v>PARA MEJORAR</v>
      </c>
      <c r="U942" s="46" t="str">
        <f>+IF(U941&gt;0.95,"BIEN",IF(U941&gt;=0.85,"ACEPTABLE",IF(U941&lt;0.85,"PARA MEJORAR")))</f>
        <v>PARA MEJORAR</v>
      </c>
      <c r="V942" s="47" t="str">
        <f>+IF(V941&gt;0.95,"BIEN",IF(V941&gt;=0.85,"ACEPTABLE",IF(V941&lt;0.85,"PARA MEJORAR")))</f>
        <v>PARA MEJORAR</v>
      </c>
      <c r="W942" s="48" t="str">
        <f>+IF(W941&gt;0.95,"BIEN",IF(W941&gt;=0.85,"ACEPTABLE",IF(W941&lt;0.85,"PARA MEJORAR")))</f>
        <v>PARA MEJORAR</v>
      </c>
    </row>
  </sheetData>
  <mergeCells count="3460">
    <mergeCell ref="AE493:AE494"/>
    <mergeCell ref="Y503:Y512"/>
    <mergeCell ref="Z503:Z512"/>
    <mergeCell ref="AA503:AA512"/>
    <mergeCell ref="AB503:AB512"/>
    <mergeCell ref="AD503:AD512"/>
    <mergeCell ref="AE503:AE504"/>
    <mergeCell ref="I503:I512"/>
    <mergeCell ref="J503:J512"/>
    <mergeCell ref="K503:K512"/>
    <mergeCell ref="L503:L504"/>
    <mergeCell ref="M503:M504"/>
    <mergeCell ref="X503:X512"/>
    <mergeCell ref="Z497:Z502"/>
    <mergeCell ref="AA497:AA502"/>
    <mergeCell ref="AB497:AB502"/>
    <mergeCell ref="AD497:AD502"/>
    <mergeCell ref="AE497:AE498"/>
    <mergeCell ref="AF497:AF502"/>
    <mergeCell ref="L499:L500"/>
    <mergeCell ref="M499:M500"/>
    <mergeCell ref="AE499:AE500"/>
    <mergeCell ref="L501:L502"/>
    <mergeCell ref="M501:M502"/>
    <mergeCell ref="AE501:AE502"/>
    <mergeCell ref="L509:L510"/>
    <mergeCell ref="M509:M510"/>
    <mergeCell ref="AE509:AE510"/>
    <mergeCell ref="AF503:AF512"/>
    <mergeCell ref="L505:L506"/>
    <mergeCell ref="M505:M506"/>
    <mergeCell ref="AE505:AE506"/>
    <mergeCell ref="L507:L508"/>
    <mergeCell ref="M507:M508"/>
    <mergeCell ref="AE507:AE508"/>
    <mergeCell ref="L511:L512"/>
    <mergeCell ref="M511:M512"/>
    <mergeCell ref="AE511:AE512"/>
    <mergeCell ref="G497:G502"/>
    <mergeCell ref="H497:H502"/>
    <mergeCell ref="I497:I502"/>
    <mergeCell ref="J497:J502"/>
    <mergeCell ref="K497:K502"/>
    <mergeCell ref="L497:L498"/>
    <mergeCell ref="M497:M498"/>
    <mergeCell ref="X497:X502"/>
    <mergeCell ref="Y497:Y502"/>
    <mergeCell ref="L299:L300"/>
    <mergeCell ref="M299:M300"/>
    <mergeCell ref="Y305:Y308"/>
    <mergeCell ref="L321:L322"/>
    <mergeCell ref="M321:M322"/>
    <mergeCell ref="L327:L328"/>
    <mergeCell ref="M327:M328"/>
    <mergeCell ref="L329:L330"/>
    <mergeCell ref="M329:M330"/>
    <mergeCell ref="L397:L398"/>
    <mergeCell ref="M397:M398"/>
    <mergeCell ref="M375:M376"/>
    <mergeCell ref="L363:L364"/>
    <mergeCell ref="M363:M364"/>
    <mergeCell ref="K369:K384"/>
    <mergeCell ref="L493:L494"/>
    <mergeCell ref="M493:M494"/>
    <mergeCell ref="M105:M106"/>
    <mergeCell ref="H119:H130"/>
    <mergeCell ref="I119:I130"/>
    <mergeCell ref="H273:H296"/>
    <mergeCell ref="I273:I296"/>
    <mergeCell ref="X119:X130"/>
    <mergeCell ref="Y119:Y130"/>
    <mergeCell ref="M123:M124"/>
    <mergeCell ref="M131:M132"/>
    <mergeCell ref="M183:M184"/>
    <mergeCell ref="L185:L186"/>
    <mergeCell ref="M185:M186"/>
    <mergeCell ref="H253:H256"/>
    <mergeCell ref="I253:I256"/>
    <mergeCell ref="J253:J256"/>
    <mergeCell ref="K253:K256"/>
    <mergeCell ref="L253:L254"/>
    <mergeCell ref="L263:L264"/>
    <mergeCell ref="M263:M264"/>
    <mergeCell ref="X261:X264"/>
    <mergeCell ref="L247:L248"/>
    <mergeCell ref="M247:M248"/>
    <mergeCell ref="L273:L274"/>
    <mergeCell ref="M273:M274"/>
    <mergeCell ref="Z119:Z130"/>
    <mergeCell ref="AA119:AA130"/>
    <mergeCell ref="AB119:AB130"/>
    <mergeCell ref="X641:X648"/>
    <mergeCell ref="Y641:Y648"/>
    <mergeCell ref="Z641:Z648"/>
    <mergeCell ref="AA641:AA648"/>
    <mergeCell ref="AB641:AB648"/>
    <mergeCell ref="AC613:AC786"/>
    <mergeCell ref="AD429:AD430"/>
    <mergeCell ref="AD297:AD304"/>
    <mergeCell ref="AC163:AC226"/>
    <mergeCell ref="AD161:AD162"/>
    <mergeCell ref="AD111:AD160"/>
    <mergeCell ref="AB777:AB784"/>
    <mergeCell ref="AD777:AD784"/>
    <mergeCell ref="X777:X784"/>
    <mergeCell ref="Y777:Y784"/>
    <mergeCell ref="Z777:Z784"/>
    <mergeCell ref="AA777:AA784"/>
    <mergeCell ref="X111:X118"/>
    <mergeCell ref="Y111:Y118"/>
    <mergeCell ref="Z111:Z118"/>
    <mergeCell ref="AA111:AA118"/>
    <mergeCell ref="AB139:AB144"/>
    <mergeCell ref="AB169:AB174"/>
    <mergeCell ref="AD169:AD174"/>
    <mergeCell ref="AB261:AB264"/>
    <mergeCell ref="Y257:Y260"/>
    <mergeCell ref="Z257:Z260"/>
    <mergeCell ref="AA257:AA260"/>
    <mergeCell ref="AB257:AB260"/>
    <mergeCell ref="A777:A784"/>
    <mergeCell ref="A785:A786"/>
    <mergeCell ref="D777:D784"/>
    <mergeCell ref="F777:F784"/>
    <mergeCell ref="G777:G784"/>
    <mergeCell ref="H777:H784"/>
    <mergeCell ref="I777:I784"/>
    <mergeCell ref="J777:J784"/>
    <mergeCell ref="K777:K784"/>
    <mergeCell ref="L777:L778"/>
    <mergeCell ref="M777:M778"/>
    <mergeCell ref="L779:L780"/>
    <mergeCell ref="M779:M780"/>
    <mergeCell ref="L781:L782"/>
    <mergeCell ref="M781:M782"/>
    <mergeCell ref="L783:L784"/>
    <mergeCell ref="M783:M784"/>
    <mergeCell ref="C777:C784"/>
    <mergeCell ref="E777:E784"/>
    <mergeCell ref="C785:C786"/>
    <mergeCell ref="D785:D786"/>
    <mergeCell ref="E785:E786"/>
    <mergeCell ref="F785:F786"/>
    <mergeCell ref="G785:G786"/>
    <mergeCell ref="K785:K786"/>
    <mergeCell ref="L785:L786"/>
    <mergeCell ref="M785:M786"/>
    <mergeCell ref="E131:E144"/>
    <mergeCell ref="F131:F144"/>
    <mergeCell ref="G131:G138"/>
    <mergeCell ref="H131:H138"/>
    <mergeCell ref="I131:I138"/>
    <mergeCell ref="J131:J138"/>
    <mergeCell ref="G119:G130"/>
    <mergeCell ref="J119:J130"/>
    <mergeCell ref="K119:K130"/>
    <mergeCell ref="B1:F1"/>
    <mergeCell ref="G1:AO1"/>
    <mergeCell ref="M2:N2"/>
    <mergeCell ref="AJ2:AK2"/>
    <mergeCell ref="AL2:AM2"/>
    <mergeCell ref="AN2:AO2"/>
    <mergeCell ref="AE11:AE12"/>
    <mergeCell ref="AD13:AD24"/>
    <mergeCell ref="AE13:AE14"/>
    <mergeCell ref="AF13:AF24"/>
    <mergeCell ref="M3:M4"/>
    <mergeCell ref="X3:X12"/>
    <mergeCell ref="Y3:Y12"/>
    <mergeCell ref="Z3:Z12"/>
    <mergeCell ref="AA3:AA12"/>
    <mergeCell ref="AB3:AB12"/>
    <mergeCell ref="M11:M12"/>
    <mergeCell ref="G3:G12"/>
    <mergeCell ref="H3:H12"/>
    <mergeCell ref="I3:I12"/>
    <mergeCell ref="J3:J12"/>
    <mergeCell ref="K3:K12"/>
    <mergeCell ref="AI3:AI110"/>
    <mergeCell ref="L5:L6"/>
    <mergeCell ref="M5:M6"/>
    <mergeCell ref="AE5:AE6"/>
    <mergeCell ref="L7:L8"/>
    <mergeCell ref="M7:M8"/>
    <mergeCell ref="L59:L60"/>
    <mergeCell ref="Y25:Y28"/>
    <mergeCell ref="Z25:Z28"/>
    <mergeCell ref="AA25:AA28"/>
    <mergeCell ref="AB25:AB28"/>
    <mergeCell ref="AF3:AF12"/>
    <mergeCell ref="AG3:AG60"/>
    <mergeCell ref="AH3:AH110"/>
    <mergeCell ref="AF45:AF50"/>
    <mergeCell ref="L47:L48"/>
    <mergeCell ref="M47:M48"/>
    <mergeCell ref="AE47:AE48"/>
    <mergeCell ref="L49:L50"/>
    <mergeCell ref="M49:M50"/>
    <mergeCell ref="AE49:AE50"/>
    <mergeCell ref="AE17:AE18"/>
    <mergeCell ref="L19:L20"/>
    <mergeCell ref="L3:L4"/>
    <mergeCell ref="M33:M34"/>
    <mergeCell ref="AF51:AF60"/>
    <mergeCell ref="AE25:AE26"/>
    <mergeCell ref="M39:M40"/>
    <mergeCell ref="L51:L52"/>
    <mergeCell ref="AE39:AE40"/>
    <mergeCell ref="AF25:AF28"/>
    <mergeCell ref="AD45:AD50"/>
    <mergeCell ref="AE45:AE46"/>
    <mergeCell ref="M19:M20"/>
    <mergeCell ref="AE19:AE20"/>
    <mergeCell ref="AD25:AD28"/>
    <mergeCell ref="AE43:AE44"/>
    <mergeCell ref="AE33:AE34"/>
    <mergeCell ref="L35:L36"/>
    <mergeCell ref="M59:M60"/>
    <mergeCell ref="AE7:AE8"/>
    <mergeCell ref="L9:L10"/>
    <mergeCell ref="M9:M10"/>
    <mergeCell ref="AE9:AE10"/>
    <mergeCell ref="AC3:AC110"/>
    <mergeCell ref="AD3:AD12"/>
    <mergeCell ref="AE3:AE4"/>
    <mergeCell ref="L11:L12"/>
    <mergeCell ref="M13:M14"/>
    <mergeCell ref="Z13:Z24"/>
    <mergeCell ref="AA13:AA24"/>
    <mergeCell ref="AB13:AB24"/>
    <mergeCell ref="M15:M16"/>
    <mergeCell ref="M21:M22"/>
    <mergeCell ref="M29:M30"/>
    <mergeCell ref="M31:M32"/>
    <mergeCell ref="L13:L14"/>
    <mergeCell ref="L15:L16"/>
    <mergeCell ref="L21:L22"/>
    <mergeCell ref="AE21:AE22"/>
    <mergeCell ref="X13:X24"/>
    <mergeCell ref="Y13:Y24"/>
    <mergeCell ref="L27:L28"/>
    <mergeCell ref="M27:M28"/>
    <mergeCell ref="AE27:AE28"/>
    <mergeCell ref="M25:M26"/>
    <mergeCell ref="X25:X28"/>
    <mergeCell ref="AE29:AE30"/>
    <mergeCell ref="AE31:AE32"/>
    <mergeCell ref="AB45:AB50"/>
    <mergeCell ref="C61:C72"/>
    <mergeCell ref="D61:D72"/>
    <mergeCell ref="E61:E72"/>
    <mergeCell ref="F61:F72"/>
    <mergeCell ref="AD51:AD60"/>
    <mergeCell ref="AE51:AE52"/>
    <mergeCell ref="D3:D60"/>
    <mergeCell ref="E3:E60"/>
    <mergeCell ref="F3:F60"/>
    <mergeCell ref="I45:I50"/>
    <mergeCell ref="J45:J50"/>
    <mergeCell ref="K45:K50"/>
    <mergeCell ref="L45:L46"/>
    <mergeCell ref="M45:M46"/>
    <mergeCell ref="X45:X50"/>
    <mergeCell ref="Y45:Y50"/>
    <mergeCell ref="Z45:Z50"/>
    <mergeCell ref="G29:G44"/>
    <mergeCell ref="H29:H44"/>
    <mergeCell ref="I29:I44"/>
    <mergeCell ref="J29:J44"/>
    <mergeCell ref="K29:K44"/>
    <mergeCell ref="L29:L30"/>
    <mergeCell ref="L31:L32"/>
    <mergeCell ref="AE15:AE16"/>
    <mergeCell ref="L17:L18"/>
    <mergeCell ref="M17:M18"/>
    <mergeCell ref="AG61:AG72"/>
    <mergeCell ref="AD61:AD68"/>
    <mergeCell ref="AE61:AE62"/>
    <mergeCell ref="AE67:AE68"/>
    <mergeCell ref="M35:M36"/>
    <mergeCell ref="AE41:AE42"/>
    <mergeCell ref="L43:L44"/>
    <mergeCell ref="AE35:AE36"/>
    <mergeCell ref="L37:L38"/>
    <mergeCell ref="G51:G60"/>
    <mergeCell ref="H51:H60"/>
    <mergeCell ref="AB51:AB60"/>
    <mergeCell ref="M57:M58"/>
    <mergeCell ref="AE57:AE58"/>
    <mergeCell ref="G69:G72"/>
    <mergeCell ref="H69:H72"/>
    <mergeCell ref="I69:I70"/>
    <mergeCell ref="J69:J70"/>
    <mergeCell ref="K69:K72"/>
    <mergeCell ref="L69:L70"/>
    <mergeCell ref="G61:G68"/>
    <mergeCell ref="H61:H68"/>
    <mergeCell ref="I61:I68"/>
    <mergeCell ref="J61:J68"/>
    <mergeCell ref="K61:K68"/>
    <mergeCell ref="L61:L62"/>
    <mergeCell ref="L67:L68"/>
    <mergeCell ref="L57:L58"/>
    <mergeCell ref="M51:M52"/>
    <mergeCell ref="X51:X60"/>
    <mergeCell ref="G13:G24"/>
    <mergeCell ref="H13:H24"/>
    <mergeCell ref="I13:I24"/>
    <mergeCell ref="J13:J24"/>
    <mergeCell ref="K13:K24"/>
    <mergeCell ref="AA51:AA60"/>
    <mergeCell ref="G45:G50"/>
    <mergeCell ref="H45:H50"/>
    <mergeCell ref="L23:L24"/>
    <mergeCell ref="M23:M24"/>
    <mergeCell ref="AE23:AE24"/>
    <mergeCell ref="G25:G28"/>
    <mergeCell ref="H25:H28"/>
    <mergeCell ref="I25:I28"/>
    <mergeCell ref="J25:J28"/>
    <mergeCell ref="K25:K28"/>
    <mergeCell ref="L25:L26"/>
    <mergeCell ref="K51:K60"/>
    <mergeCell ref="M43:M44"/>
    <mergeCell ref="X29:X44"/>
    <mergeCell ref="Y29:Y44"/>
    <mergeCell ref="Z29:Z44"/>
    <mergeCell ref="AA29:AA44"/>
    <mergeCell ref="AB29:AB44"/>
    <mergeCell ref="AD29:AD44"/>
    <mergeCell ref="AA45:AA50"/>
    <mergeCell ref="I51:I60"/>
    <mergeCell ref="J51:J60"/>
    <mergeCell ref="L53:L54"/>
    <mergeCell ref="M53:M54"/>
    <mergeCell ref="L55:L56"/>
    <mergeCell ref="M55:M56"/>
    <mergeCell ref="L33:L34"/>
    <mergeCell ref="Y51:Y60"/>
    <mergeCell ref="AF61:AF68"/>
    <mergeCell ref="L63:L64"/>
    <mergeCell ref="M63:M64"/>
    <mergeCell ref="AE63:AE64"/>
    <mergeCell ref="L65:L66"/>
    <mergeCell ref="M65:M66"/>
    <mergeCell ref="AE65:AE66"/>
    <mergeCell ref="M61:M62"/>
    <mergeCell ref="X61:X68"/>
    <mergeCell ref="Y61:Y68"/>
    <mergeCell ref="Z61:Z68"/>
    <mergeCell ref="AA61:AA68"/>
    <mergeCell ref="AB61:AB68"/>
    <mergeCell ref="M67:M68"/>
    <mergeCell ref="AE53:AE54"/>
    <mergeCell ref="AE55:AE56"/>
    <mergeCell ref="AE59:AE60"/>
    <mergeCell ref="Z51:Z60"/>
    <mergeCell ref="M37:M38"/>
    <mergeCell ref="AE37:AE38"/>
    <mergeCell ref="L39:L40"/>
    <mergeCell ref="L41:L42"/>
    <mergeCell ref="M41:M42"/>
    <mergeCell ref="AG83:AG100"/>
    <mergeCell ref="L73:L74"/>
    <mergeCell ref="L79:L80"/>
    <mergeCell ref="AD69:AD72"/>
    <mergeCell ref="AE69:AE70"/>
    <mergeCell ref="AF69:AF72"/>
    <mergeCell ref="I71:I72"/>
    <mergeCell ref="J71:J72"/>
    <mergeCell ref="L71:L72"/>
    <mergeCell ref="M71:M72"/>
    <mergeCell ref="AE71:AE72"/>
    <mergeCell ref="M69:M70"/>
    <mergeCell ref="X69:X72"/>
    <mergeCell ref="Y69:Y72"/>
    <mergeCell ref="Z69:Z72"/>
    <mergeCell ref="AA69:AA72"/>
    <mergeCell ref="AB69:AB72"/>
    <mergeCell ref="AG73:AG82"/>
    <mergeCell ref="L75:L76"/>
    <mergeCell ref="M75:M76"/>
    <mergeCell ref="AE75:AE76"/>
    <mergeCell ref="L77:L78"/>
    <mergeCell ref="M77:M78"/>
    <mergeCell ref="AE77:AE78"/>
    <mergeCell ref="M73:M74"/>
    <mergeCell ref="X73:X82"/>
    <mergeCell ref="Y73:Y82"/>
    <mergeCell ref="Z73:Z82"/>
    <mergeCell ref="AA73:AA82"/>
    <mergeCell ref="AB73:AB82"/>
    <mergeCell ref="M79:M80"/>
    <mergeCell ref="AF73:AF82"/>
    <mergeCell ref="G73:G82"/>
    <mergeCell ref="H73:H82"/>
    <mergeCell ref="I73:I82"/>
    <mergeCell ref="J73:J82"/>
    <mergeCell ref="K73:K82"/>
    <mergeCell ref="L93:L94"/>
    <mergeCell ref="M93:M94"/>
    <mergeCell ref="L99:L100"/>
    <mergeCell ref="M99:M100"/>
    <mergeCell ref="AE99:AE100"/>
    <mergeCell ref="L81:L82"/>
    <mergeCell ref="M81:M82"/>
    <mergeCell ref="AE81:AE82"/>
    <mergeCell ref="AF83:AF100"/>
    <mergeCell ref="AA83:AA100"/>
    <mergeCell ref="AB83:AB100"/>
    <mergeCell ref="AD83:AD100"/>
    <mergeCell ref="AE83:AE84"/>
    <mergeCell ref="AE89:AE90"/>
    <mergeCell ref="AE91:AE92"/>
    <mergeCell ref="AE93:AE94"/>
    <mergeCell ref="L83:L84"/>
    <mergeCell ref="M83:M84"/>
    <mergeCell ref="X83:X100"/>
    <mergeCell ref="L91:L92"/>
    <mergeCell ref="M91:M92"/>
    <mergeCell ref="C83:C100"/>
    <mergeCell ref="D83:D100"/>
    <mergeCell ref="E83:E100"/>
    <mergeCell ref="F83:F100"/>
    <mergeCell ref="G83:G100"/>
    <mergeCell ref="H83:H100"/>
    <mergeCell ref="AD73:AD82"/>
    <mergeCell ref="AE73:AE74"/>
    <mergeCell ref="C73:C82"/>
    <mergeCell ref="D73:D82"/>
    <mergeCell ref="E73:E82"/>
    <mergeCell ref="F73:F82"/>
    <mergeCell ref="L95:L96"/>
    <mergeCell ref="M95:M96"/>
    <mergeCell ref="AE95:AE96"/>
    <mergeCell ref="L97:L98"/>
    <mergeCell ref="M97:M98"/>
    <mergeCell ref="AE97:AE98"/>
    <mergeCell ref="AE79:AE80"/>
    <mergeCell ref="I83:I100"/>
    <mergeCell ref="J83:J100"/>
    <mergeCell ref="K83:K100"/>
    <mergeCell ref="L85:L86"/>
    <mergeCell ref="M85:M86"/>
    <mergeCell ref="AE85:AE86"/>
    <mergeCell ref="L87:L88"/>
    <mergeCell ref="M87:M88"/>
    <mergeCell ref="AE87:AE88"/>
    <mergeCell ref="L89:L90"/>
    <mergeCell ref="M89:M90"/>
    <mergeCell ref="Y83:Y100"/>
    <mergeCell ref="Z83:Z100"/>
    <mergeCell ref="AG101:AG108"/>
    <mergeCell ref="L107:L108"/>
    <mergeCell ref="M107:M108"/>
    <mergeCell ref="AE107:AE108"/>
    <mergeCell ref="C109:C110"/>
    <mergeCell ref="D109:D110"/>
    <mergeCell ref="E109:E110"/>
    <mergeCell ref="F109:F110"/>
    <mergeCell ref="G109:G110"/>
    <mergeCell ref="H109:H110"/>
    <mergeCell ref="Z101:Z108"/>
    <mergeCell ref="AA101:AA108"/>
    <mergeCell ref="AB101:AB108"/>
    <mergeCell ref="AD101:AD108"/>
    <mergeCell ref="AE101:AE102"/>
    <mergeCell ref="AF101:AF108"/>
    <mergeCell ref="J101:J108"/>
    <mergeCell ref="K101:K108"/>
    <mergeCell ref="L101:L102"/>
    <mergeCell ref="M101:M102"/>
    <mergeCell ref="X101:X108"/>
    <mergeCell ref="Y101:Y108"/>
    <mergeCell ref="C101:C108"/>
    <mergeCell ref="D101:D108"/>
    <mergeCell ref="E101:E108"/>
    <mergeCell ref="F101:F108"/>
    <mergeCell ref="G101:G108"/>
    <mergeCell ref="H101:H108"/>
    <mergeCell ref="I101:I108"/>
    <mergeCell ref="L103:L104"/>
    <mergeCell ref="L105:L106"/>
    <mergeCell ref="M103:M104"/>
    <mergeCell ref="F111:F118"/>
    <mergeCell ref="G111:G118"/>
    <mergeCell ref="H111:H118"/>
    <mergeCell ref="I111:I118"/>
    <mergeCell ref="J111:J118"/>
    <mergeCell ref="K111:K118"/>
    <mergeCell ref="AF109:AF110"/>
    <mergeCell ref="AG109:AG110"/>
    <mergeCell ref="A111:A162"/>
    <mergeCell ref="B111:B162"/>
    <mergeCell ref="C111:C118"/>
    <mergeCell ref="D111:D118"/>
    <mergeCell ref="E111:E118"/>
    <mergeCell ref="Y109:Y110"/>
    <mergeCell ref="Z109:Z110"/>
    <mergeCell ref="AA109:AA110"/>
    <mergeCell ref="AB109:AB110"/>
    <mergeCell ref="AD109:AD110"/>
    <mergeCell ref="AE109:AE110"/>
    <mergeCell ref="I109:I110"/>
    <mergeCell ref="J109:J110"/>
    <mergeCell ref="K109:K110"/>
    <mergeCell ref="L109:L110"/>
    <mergeCell ref="M109:M110"/>
    <mergeCell ref="X109:X110"/>
    <mergeCell ref="A3:A110"/>
    <mergeCell ref="B3:B110"/>
    <mergeCell ref="C3:C60"/>
    <mergeCell ref="C119:C144"/>
    <mergeCell ref="D119:D144"/>
    <mergeCell ref="E119:E124"/>
    <mergeCell ref="F119:F124"/>
    <mergeCell ref="E125:E130"/>
    <mergeCell ref="F125:F130"/>
    <mergeCell ref="AH111:AH162"/>
    <mergeCell ref="AI111:AI162"/>
    <mergeCell ref="L113:L114"/>
    <mergeCell ref="M113:M114"/>
    <mergeCell ref="AE113:AE114"/>
    <mergeCell ref="L115:L116"/>
    <mergeCell ref="M115:M116"/>
    <mergeCell ref="AE115:AE116"/>
    <mergeCell ref="L117:L118"/>
    <mergeCell ref="M117:M118"/>
    <mergeCell ref="AB111:AB118"/>
    <mergeCell ref="AC111:AC162"/>
    <mergeCell ref="AE111:AE112"/>
    <mergeCell ref="AF111:AF118"/>
    <mergeCell ref="AG111:AG118"/>
    <mergeCell ref="AE117:AE118"/>
    <mergeCell ref="AG119:AG144"/>
    <mergeCell ref="AE137:AE138"/>
    <mergeCell ref="AG145:AG152"/>
    <mergeCell ref="L111:L112"/>
    <mergeCell ref="M111:M112"/>
    <mergeCell ref="AE119:AE120"/>
    <mergeCell ref="AF119:AF124"/>
    <mergeCell ref="AE121:AE122"/>
    <mergeCell ref="AE123:AE124"/>
    <mergeCell ref="L119:L120"/>
    <mergeCell ref="M119:M120"/>
    <mergeCell ref="L121:L122"/>
    <mergeCell ref="M121:M122"/>
    <mergeCell ref="L123:L124"/>
    <mergeCell ref="G139:G144"/>
    <mergeCell ref="H139:H144"/>
    <mergeCell ref="I139:I144"/>
    <mergeCell ref="J139:J144"/>
    <mergeCell ref="AE125:AE126"/>
    <mergeCell ref="AF125:AF130"/>
    <mergeCell ref="AE127:AE128"/>
    <mergeCell ref="AE129:AE130"/>
    <mergeCell ref="L125:L126"/>
    <mergeCell ref="M125:M126"/>
    <mergeCell ref="L127:L128"/>
    <mergeCell ref="M127:M128"/>
    <mergeCell ref="L129:L130"/>
    <mergeCell ref="M129:M130"/>
    <mergeCell ref="AA131:AA138"/>
    <mergeCell ref="AB131:AB138"/>
    <mergeCell ref="AE131:AE132"/>
    <mergeCell ref="AF131:AF138"/>
    <mergeCell ref="L133:L134"/>
    <mergeCell ref="M133:M134"/>
    <mergeCell ref="AE133:AE134"/>
    <mergeCell ref="L135:L136"/>
    <mergeCell ref="M135:M136"/>
    <mergeCell ref="AE135:AE136"/>
    <mergeCell ref="K131:K138"/>
    <mergeCell ref="L131:L132"/>
    <mergeCell ref="X131:X138"/>
    <mergeCell ref="Y131:Y138"/>
    <mergeCell ref="Z131:Z138"/>
    <mergeCell ref="L137:L138"/>
    <mergeCell ref="M137:M138"/>
    <mergeCell ref="AA139:AA144"/>
    <mergeCell ref="AE139:AE140"/>
    <mergeCell ref="J145:J152"/>
    <mergeCell ref="K145:K152"/>
    <mergeCell ref="L145:L146"/>
    <mergeCell ref="M145:M146"/>
    <mergeCell ref="X145:X152"/>
    <mergeCell ref="L147:L148"/>
    <mergeCell ref="M147:M148"/>
    <mergeCell ref="L149:L150"/>
    <mergeCell ref="M149:M150"/>
    <mergeCell ref="AF139:AF144"/>
    <mergeCell ref="L141:L142"/>
    <mergeCell ref="M141:M142"/>
    <mergeCell ref="AE141:AE142"/>
    <mergeCell ref="L143:L144"/>
    <mergeCell ref="M143:M144"/>
    <mergeCell ref="AE143:AE144"/>
    <mergeCell ref="K139:K144"/>
    <mergeCell ref="L139:L140"/>
    <mergeCell ref="M139:M140"/>
    <mergeCell ref="X139:X144"/>
    <mergeCell ref="Y139:Y144"/>
    <mergeCell ref="Z139:Z144"/>
    <mergeCell ref="L151:L152"/>
    <mergeCell ref="M151:M152"/>
    <mergeCell ref="AE151:AE152"/>
    <mergeCell ref="Y145:Y152"/>
    <mergeCell ref="Z145:Z152"/>
    <mergeCell ref="AA145:AA152"/>
    <mergeCell ref="AB145:AB152"/>
    <mergeCell ref="AE145:AE146"/>
    <mergeCell ref="AF145:AF152"/>
    <mergeCell ref="C145:C152"/>
    <mergeCell ref="D145:D152"/>
    <mergeCell ref="E145:E152"/>
    <mergeCell ref="F145:F152"/>
    <mergeCell ref="M159:M160"/>
    <mergeCell ref="AE159:AE160"/>
    <mergeCell ref="Z153:Z160"/>
    <mergeCell ref="AA153:AA160"/>
    <mergeCell ref="AB153:AB160"/>
    <mergeCell ref="AE153:AE154"/>
    <mergeCell ref="AF153:AF160"/>
    <mergeCell ref="G145:G152"/>
    <mergeCell ref="H145:H152"/>
    <mergeCell ref="AG153:AG160"/>
    <mergeCell ref="AE155:AE156"/>
    <mergeCell ref="AE157:AE158"/>
    <mergeCell ref="J153:J160"/>
    <mergeCell ref="K153:K160"/>
    <mergeCell ref="L153:L154"/>
    <mergeCell ref="M153:M154"/>
    <mergeCell ref="X153:X160"/>
    <mergeCell ref="Y153:Y160"/>
    <mergeCell ref="L155:L156"/>
    <mergeCell ref="M155:M156"/>
    <mergeCell ref="L157:L158"/>
    <mergeCell ref="M157:M158"/>
    <mergeCell ref="I163:I168"/>
    <mergeCell ref="J163:J168"/>
    <mergeCell ref="K163:K168"/>
    <mergeCell ref="L163:L164"/>
    <mergeCell ref="G153:G160"/>
    <mergeCell ref="H153:H160"/>
    <mergeCell ref="I153:I160"/>
    <mergeCell ref="Z161:Z162"/>
    <mergeCell ref="AA161:AA162"/>
    <mergeCell ref="AB161:AB162"/>
    <mergeCell ref="AE161:AE162"/>
    <mergeCell ref="AF161:AF162"/>
    <mergeCell ref="AG161:AG162"/>
    <mergeCell ref="M161:M162"/>
    <mergeCell ref="X161:X162"/>
    <mergeCell ref="Y161:Y162"/>
    <mergeCell ref="AE147:AE148"/>
    <mergeCell ref="AE149:AE150"/>
    <mergeCell ref="I145:I152"/>
    <mergeCell ref="A163:A226"/>
    <mergeCell ref="B163:B226"/>
    <mergeCell ref="C163:C188"/>
    <mergeCell ref="D163:D188"/>
    <mergeCell ref="C217:C224"/>
    <mergeCell ref="D217:D224"/>
    <mergeCell ref="E217:E224"/>
    <mergeCell ref="F217:F224"/>
    <mergeCell ref="L159:L160"/>
    <mergeCell ref="E181:E188"/>
    <mergeCell ref="F181:F188"/>
    <mergeCell ref="G181:G188"/>
    <mergeCell ref="H181:H188"/>
    <mergeCell ref="I181:I188"/>
    <mergeCell ref="L181:L182"/>
    <mergeCell ref="I225:I226"/>
    <mergeCell ref="J225:J226"/>
    <mergeCell ref="K225:K226"/>
    <mergeCell ref="C153:C160"/>
    <mergeCell ref="D153:D160"/>
    <mergeCell ref="E153:E160"/>
    <mergeCell ref="F153:F160"/>
    <mergeCell ref="G189:G194"/>
    <mergeCell ref="G195:G202"/>
    <mergeCell ref="J161:J162"/>
    <mergeCell ref="K161:K162"/>
    <mergeCell ref="L161:L162"/>
    <mergeCell ref="L207:L208"/>
    <mergeCell ref="L213:L214"/>
    <mergeCell ref="C161:C162"/>
    <mergeCell ref="G163:G168"/>
    <mergeCell ref="H163:H168"/>
    <mergeCell ref="AI163:AI226"/>
    <mergeCell ref="L165:L166"/>
    <mergeCell ref="M165:M166"/>
    <mergeCell ref="AE165:AE166"/>
    <mergeCell ref="L167:L168"/>
    <mergeCell ref="M167:M168"/>
    <mergeCell ref="AE167:AE168"/>
    <mergeCell ref="M169:M170"/>
    <mergeCell ref="X169:X174"/>
    <mergeCell ref="Y169:Y174"/>
    <mergeCell ref="AD163:AD168"/>
    <mergeCell ref="AE163:AE164"/>
    <mergeCell ref="AF163:AF168"/>
    <mergeCell ref="AG163:AG188"/>
    <mergeCell ref="AH163:AH226"/>
    <mergeCell ref="AG189:AG194"/>
    <mergeCell ref="AG203:AG208"/>
    <mergeCell ref="AG209:AG216"/>
    <mergeCell ref="AD217:AD224"/>
    <mergeCell ref="M163:M164"/>
    <mergeCell ref="X163:X168"/>
    <mergeCell ref="Y163:Y168"/>
    <mergeCell ref="Z163:Z168"/>
    <mergeCell ref="AA163:AA168"/>
    <mergeCell ref="AB163:AB168"/>
    <mergeCell ref="M171:M172"/>
    <mergeCell ref="AE171:AE172"/>
    <mergeCell ref="L173:L174"/>
    <mergeCell ref="M173:M174"/>
    <mergeCell ref="AE173:AE174"/>
    <mergeCell ref="Z169:Z174"/>
    <mergeCell ref="AA169:AA174"/>
    <mergeCell ref="AE169:AE170"/>
    <mergeCell ref="AF169:AF174"/>
    <mergeCell ref="G169:G174"/>
    <mergeCell ref="H169:H174"/>
    <mergeCell ref="I169:I174"/>
    <mergeCell ref="J169:J174"/>
    <mergeCell ref="K169:K174"/>
    <mergeCell ref="L169:L170"/>
    <mergeCell ref="L171:L172"/>
    <mergeCell ref="L187:L188"/>
    <mergeCell ref="M187:M188"/>
    <mergeCell ref="AE187:AE188"/>
    <mergeCell ref="C189:C194"/>
    <mergeCell ref="D189:D194"/>
    <mergeCell ref="E189:E194"/>
    <mergeCell ref="F189:F194"/>
    <mergeCell ref="H189:H194"/>
    <mergeCell ref="I189:I194"/>
    <mergeCell ref="Z181:Z188"/>
    <mergeCell ref="AA181:AA188"/>
    <mergeCell ref="AB181:AB188"/>
    <mergeCell ref="AD181:AD188"/>
    <mergeCell ref="AE181:AE182"/>
    <mergeCell ref="AF181:AF188"/>
    <mergeCell ref="AE183:AE184"/>
    <mergeCell ref="AE185:AE186"/>
    <mergeCell ref="J181:J188"/>
    <mergeCell ref="K181:K188"/>
    <mergeCell ref="M181:M182"/>
    <mergeCell ref="X181:X188"/>
    <mergeCell ref="Y181:Y188"/>
    <mergeCell ref="L183:L184"/>
    <mergeCell ref="C195:C202"/>
    <mergeCell ref="D195:D202"/>
    <mergeCell ref="E195:E202"/>
    <mergeCell ref="F195:F202"/>
    <mergeCell ref="H195:H202"/>
    <mergeCell ref="I195:I202"/>
    <mergeCell ref="J195:J202"/>
    <mergeCell ref="Z189:Z194"/>
    <mergeCell ref="AA189:AA194"/>
    <mergeCell ref="AB189:AB194"/>
    <mergeCell ref="AD189:AD194"/>
    <mergeCell ref="AE189:AE190"/>
    <mergeCell ref="AF189:AF194"/>
    <mergeCell ref="AE191:AE192"/>
    <mergeCell ref="AE193:AE194"/>
    <mergeCell ref="J189:J194"/>
    <mergeCell ref="K189:K194"/>
    <mergeCell ref="L189:L190"/>
    <mergeCell ref="M189:M190"/>
    <mergeCell ref="X189:X194"/>
    <mergeCell ref="Y189:Y194"/>
    <mergeCell ref="L191:L192"/>
    <mergeCell ref="M191:M192"/>
    <mergeCell ref="L193:L194"/>
    <mergeCell ref="M193:M194"/>
    <mergeCell ref="L201:L202"/>
    <mergeCell ref="M201:M202"/>
    <mergeCell ref="AE201:AE202"/>
    <mergeCell ref="AA195:AA202"/>
    <mergeCell ref="AB195:AB202"/>
    <mergeCell ref="AD195:AD202"/>
    <mergeCell ref="AE195:AE196"/>
    <mergeCell ref="AF195:AF202"/>
    <mergeCell ref="K203:K208"/>
    <mergeCell ref="L203:L204"/>
    <mergeCell ref="M203:M204"/>
    <mergeCell ref="X203:X208"/>
    <mergeCell ref="AG195:AG202"/>
    <mergeCell ref="AE197:AE198"/>
    <mergeCell ref="AE199:AE200"/>
    <mergeCell ref="K195:K202"/>
    <mergeCell ref="L195:L196"/>
    <mergeCell ref="M195:M196"/>
    <mergeCell ref="X195:X202"/>
    <mergeCell ref="Y195:Y202"/>
    <mergeCell ref="Z195:Z202"/>
    <mergeCell ref="L197:L198"/>
    <mergeCell ref="M197:M198"/>
    <mergeCell ref="L199:L200"/>
    <mergeCell ref="M199:M200"/>
    <mergeCell ref="C209:C216"/>
    <mergeCell ref="D209:D216"/>
    <mergeCell ref="E209:E216"/>
    <mergeCell ref="F209:F216"/>
    <mergeCell ref="G209:G216"/>
    <mergeCell ref="H209:H216"/>
    <mergeCell ref="I209:I216"/>
    <mergeCell ref="Z203:Z208"/>
    <mergeCell ref="AA203:AA208"/>
    <mergeCell ref="AB203:AB208"/>
    <mergeCell ref="AD203:AD208"/>
    <mergeCell ref="AE203:AE204"/>
    <mergeCell ref="AF203:AF208"/>
    <mergeCell ref="AE205:AE206"/>
    <mergeCell ref="AE207:AE208"/>
    <mergeCell ref="J203:J208"/>
    <mergeCell ref="Y203:Y208"/>
    <mergeCell ref="L205:L206"/>
    <mergeCell ref="M205:M206"/>
    <mergeCell ref="M207:M208"/>
    <mergeCell ref="C203:C208"/>
    <mergeCell ref="D203:D208"/>
    <mergeCell ref="E203:E208"/>
    <mergeCell ref="F203:F208"/>
    <mergeCell ref="G203:G208"/>
    <mergeCell ref="H203:H208"/>
    <mergeCell ref="I203:I208"/>
    <mergeCell ref="G217:G224"/>
    <mergeCell ref="H217:H224"/>
    <mergeCell ref="I217:I224"/>
    <mergeCell ref="J217:J224"/>
    <mergeCell ref="K217:K224"/>
    <mergeCell ref="L217:L218"/>
    <mergeCell ref="Z209:Z216"/>
    <mergeCell ref="AA209:AA216"/>
    <mergeCell ref="AB209:AB216"/>
    <mergeCell ref="AD209:AD216"/>
    <mergeCell ref="AE209:AE210"/>
    <mergeCell ref="AF209:AF216"/>
    <mergeCell ref="AE211:AE212"/>
    <mergeCell ref="AE215:AE216"/>
    <mergeCell ref="J209:J216"/>
    <mergeCell ref="K209:K216"/>
    <mergeCell ref="L209:L210"/>
    <mergeCell ref="M209:M210"/>
    <mergeCell ref="X209:X216"/>
    <mergeCell ref="Y209:Y216"/>
    <mergeCell ref="L211:L212"/>
    <mergeCell ref="M211:M212"/>
    <mergeCell ref="L215:L216"/>
    <mergeCell ref="M215:M216"/>
    <mergeCell ref="AE223:AE224"/>
    <mergeCell ref="AE217:AE218"/>
    <mergeCell ref="AF217:AF224"/>
    <mergeCell ref="M213:M214"/>
    <mergeCell ref="AG217:AG224"/>
    <mergeCell ref="L219:L220"/>
    <mergeCell ref="M219:M220"/>
    <mergeCell ref="AE219:AE220"/>
    <mergeCell ref="L221:L222"/>
    <mergeCell ref="M221:M222"/>
    <mergeCell ref="AE221:AE222"/>
    <mergeCell ref="L223:L224"/>
    <mergeCell ref="M217:M218"/>
    <mergeCell ref="X217:X224"/>
    <mergeCell ref="Y217:Y224"/>
    <mergeCell ref="Z217:Z224"/>
    <mergeCell ref="AA217:AA224"/>
    <mergeCell ref="AB217:AB224"/>
    <mergeCell ref="M223:M224"/>
    <mergeCell ref="Z227:Z238"/>
    <mergeCell ref="AA227:AA238"/>
    <mergeCell ref="AB227:AB238"/>
    <mergeCell ref="M233:M234"/>
    <mergeCell ref="M235:M236"/>
    <mergeCell ref="M237:M238"/>
    <mergeCell ref="AD237:AD238"/>
    <mergeCell ref="AE237:AE238"/>
    <mergeCell ref="AG225:AG226"/>
    <mergeCell ref="Y225:Y226"/>
    <mergeCell ref="Z225:Z226"/>
    <mergeCell ref="AA225:AA226"/>
    <mergeCell ref="AB225:AB226"/>
    <mergeCell ref="AE225:AE226"/>
    <mergeCell ref="AF225:AF226"/>
    <mergeCell ref="L225:L226"/>
    <mergeCell ref="M225:M226"/>
    <mergeCell ref="G227:G238"/>
    <mergeCell ref="H227:H238"/>
    <mergeCell ref="I227:I238"/>
    <mergeCell ref="J227:J238"/>
    <mergeCell ref="K227:K238"/>
    <mergeCell ref="L227:L228"/>
    <mergeCell ref="L235:L236"/>
    <mergeCell ref="L237:L238"/>
    <mergeCell ref="A227:A424"/>
    <mergeCell ref="C227:C252"/>
    <mergeCell ref="D227:D252"/>
    <mergeCell ref="E227:E252"/>
    <mergeCell ref="F227:F252"/>
    <mergeCell ref="C253:C256"/>
    <mergeCell ref="D253:D256"/>
    <mergeCell ref="E253:E256"/>
    <mergeCell ref="F253:F256"/>
    <mergeCell ref="G239:G252"/>
    <mergeCell ref="H239:H252"/>
    <mergeCell ref="I239:I252"/>
    <mergeCell ref="J239:J252"/>
    <mergeCell ref="K239:K252"/>
    <mergeCell ref="L239:L240"/>
    <mergeCell ref="G257:G260"/>
    <mergeCell ref="H257:H260"/>
    <mergeCell ref="G261:G264"/>
    <mergeCell ref="H261:H264"/>
    <mergeCell ref="L265:L266"/>
    <mergeCell ref="I267:I272"/>
    <mergeCell ref="L259:L260"/>
    <mergeCell ref="H265:H266"/>
    <mergeCell ref="G253:G256"/>
    <mergeCell ref="AG227:AG252"/>
    <mergeCell ref="AI227:AI428"/>
    <mergeCell ref="L229:L230"/>
    <mergeCell ref="M229:M230"/>
    <mergeCell ref="AD229:AD230"/>
    <mergeCell ref="AE229:AE230"/>
    <mergeCell ref="L231:L232"/>
    <mergeCell ref="M231:M232"/>
    <mergeCell ref="AD231:AD232"/>
    <mergeCell ref="AE231:AE232"/>
    <mergeCell ref="L233:L234"/>
    <mergeCell ref="AD227:AD228"/>
    <mergeCell ref="AE227:AE228"/>
    <mergeCell ref="AF227:AF238"/>
    <mergeCell ref="AD233:AD234"/>
    <mergeCell ref="AE233:AE234"/>
    <mergeCell ref="AD235:AD236"/>
    <mergeCell ref="AE235:AE236"/>
    <mergeCell ref="M227:M228"/>
    <mergeCell ref="X227:X238"/>
    <mergeCell ref="Y227:Y238"/>
    <mergeCell ref="L249:L250"/>
    <mergeCell ref="M249:M250"/>
    <mergeCell ref="AD249:AD250"/>
    <mergeCell ref="AE249:AE250"/>
    <mergeCell ref="L251:L252"/>
    <mergeCell ref="M251:M252"/>
    <mergeCell ref="AD251:AD252"/>
    <mergeCell ref="AE251:AE252"/>
    <mergeCell ref="M245:M246"/>
    <mergeCell ref="AD245:AD246"/>
    <mergeCell ref="AE245:AE246"/>
    <mergeCell ref="AD247:AD248"/>
    <mergeCell ref="AE247:AE248"/>
    <mergeCell ref="AF239:AF252"/>
    <mergeCell ref="L241:L242"/>
    <mergeCell ref="M241:M242"/>
    <mergeCell ref="AE241:AE242"/>
    <mergeCell ref="L243:L244"/>
    <mergeCell ref="M243:M244"/>
    <mergeCell ref="AD243:AD244"/>
    <mergeCell ref="AE243:AE244"/>
    <mergeCell ref="L245:L246"/>
    <mergeCell ref="Y239:Y252"/>
    <mergeCell ref="Z239:Z252"/>
    <mergeCell ref="AA239:AA252"/>
    <mergeCell ref="AB239:AB252"/>
    <mergeCell ref="AD239:AD242"/>
    <mergeCell ref="AE239:AE240"/>
    <mergeCell ref="M239:M240"/>
    <mergeCell ref="X239:X252"/>
    <mergeCell ref="AD253:AD256"/>
    <mergeCell ref="AE253:AE254"/>
    <mergeCell ref="AF253:AF256"/>
    <mergeCell ref="AG253:AG256"/>
    <mergeCell ref="L255:L256"/>
    <mergeCell ref="M255:M256"/>
    <mergeCell ref="AE255:AE256"/>
    <mergeCell ref="M253:M254"/>
    <mergeCell ref="X253:X256"/>
    <mergeCell ref="Y253:Y256"/>
    <mergeCell ref="Z253:Z256"/>
    <mergeCell ref="AA253:AA256"/>
    <mergeCell ref="AB253:AB256"/>
    <mergeCell ref="AG257:AG266"/>
    <mergeCell ref="AF261:AF264"/>
    <mergeCell ref="AF265:AF266"/>
    <mergeCell ref="AE263:AE264"/>
    <mergeCell ref="AD261:AD262"/>
    <mergeCell ref="AD263:AD264"/>
    <mergeCell ref="L261:L262"/>
    <mergeCell ref="M261:M262"/>
    <mergeCell ref="AF257:AF260"/>
    <mergeCell ref="M259:M260"/>
    <mergeCell ref="AE259:AE260"/>
    <mergeCell ref="Y261:Y264"/>
    <mergeCell ref="Z261:Z264"/>
    <mergeCell ref="AA261:AA264"/>
    <mergeCell ref="Z265:Z266"/>
    <mergeCell ref="AD265:AD266"/>
    <mergeCell ref="AE265:AE266"/>
    <mergeCell ref="AA265:AA266"/>
    <mergeCell ref="AB265:AB266"/>
    <mergeCell ref="AD257:AD260"/>
    <mergeCell ref="AE257:AE258"/>
    <mergeCell ref="AD267:AD268"/>
    <mergeCell ref="AE267:AE268"/>
    <mergeCell ref="AD269:AD270"/>
    <mergeCell ref="AE269:AE270"/>
    <mergeCell ref="I257:I260"/>
    <mergeCell ref="K257:K260"/>
    <mergeCell ref="L257:L258"/>
    <mergeCell ref="M257:M258"/>
    <mergeCell ref="X257:X260"/>
    <mergeCell ref="AE261:AE262"/>
    <mergeCell ref="I261:I264"/>
    <mergeCell ref="J261:J264"/>
    <mergeCell ref="K261:K264"/>
    <mergeCell ref="M267:M268"/>
    <mergeCell ref="L269:L270"/>
    <mergeCell ref="M269:M270"/>
    <mergeCell ref="AD273:AD274"/>
    <mergeCell ref="AE273:AE274"/>
    <mergeCell ref="L275:L276"/>
    <mergeCell ref="M275:M276"/>
    <mergeCell ref="AD275:AD276"/>
    <mergeCell ref="AE275:AE276"/>
    <mergeCell ref="AD271:AD272"/>
    <mergeCell ref="AE271:AE272"/>
    <mergeCell ref="Y267:Y272"/>
    <mergeCell ref="Z267:Z272"/>
    <mergeCell ref="AA267:AA272"/>
    <mergeCell ref="AB267:AB272"/>
    <mergeCell ref="L271:L272"/>
    <mergeCell ref="L291:L292"/>
    <mergeCell ref="L293:L294"/>
    <mergeCell ref="L289:L290"/>
    <mergeCell ref="AE297:AE298"/>
    <mergeCell ref="L297:L298"/>
    <mergeCell ref="M297:M298"/>
    <mergeCell ref="L277:L278"/>
    <mergeCell ref="M277:M278"/>
    <mergeCell ref="M301:M302"/>
    <mergeCell ref="M265:M266"/>
    <mergeCell ref="L295:L296"/>
    <mergeCell ref="M279:M280"/>
    <mergeCell ref="M281:M282"/>
    <mergeCell ref="M283:M284"/>
    <mergeCell ref="M285:M286"/>
    <mergeCell ref="M287:M288"/>
    <mergeCell ref="M289:M290"/>
    <mergeCell ref="Y273:Y296"/>
    <mergeCell ref="Z273:Z296"/>
    <mergeCell ref="AA273:AA296"/>
    <mergeCell ref="AB273:AB296"/>
    <mergeCell ref="X265:X266"/>
    <mergeCell ref="Y265:Y266"/>
    <mergeCell ref="X267:X272"/>
    <mergeCell ref="Z297:Z304"/>
    <mergeCell ref="M293:M294"/>
    <mergeCell ref="M295:M296"/>
    <mergeCell ref="AA297:AA304"/>
    <mergeCell ref="AB297:AB304"/>
    <mergeCell ref="L267:L268"/>
    <mergeCell ref="Z305:Z308"/>
    <mergeCell ref="AA305:AA308"/>
    <mergeCell ref="Y309:Y312"/>
    <mergeCell ref="Z309:Z312"/>
    <mergeCell ref="AA309:AA312"/>
    <mergeCell ref="AB309:AB312"/>
    <mergeCell ref="AB305:AB308"/>
    <mergeCell ref="AE313:AE314"/>
    <mergeCell ref="L315:L316"/>
    <mergeCell ref="M315:M316"/>
    <mergeCell ref="AE315:AE316"/>
    <mergeCell ref="X313:X314"/>
    <mergeCell ref="Y313:Y314"/>
    <mergeCell ref="Z313:Z314"/>
    <mergeCell ref="L313:L314"/>
    <mergeCell ref="M313:M314"/>
    <mergeCell ref="X315:X318"/>
    <mergeCell ref="Y315:Y318"/>
    <mergeCell ref="AA313:AA314"/>
    <mergeCell ref="AB313:AB314"/>
    <mergeCell ref="AD313:AD314"/>
    <mergeCell ref="AE305:AE306"/>
    <mergeCell ref="AA319:AA322"/>
    <mergeCell ref="AB319:AB322"/>
    <mergeCell ref="AD319:AD320"/>
    <mergeCell ref="X319:X322"/>
    <mergeCell ref="Y319:Y322"/>
    <mergeCell ref="Z319:Z322"/>
    <mergeCell ref="AE319:AE320"/>
    <mergeCell ref="AD317:AD318"/>
    <mergeCell ref="AE317:AE318"/>
    <mergeCell ref="Z315:Z318"/>
    <mergeCell ref="AA315:AA318"/>
    <mergeCell ref="AB315:AB318"/>
    <mergeCell ref="AD315:AD316"/>
    <mergeCell ref="L337:L338"/>
    <mergeCell ref="I335:I338"/>
    <mergeCell ref="J335:J338"/>
    <mergeCell ref="K335:K338"/>
    <mergeCell ref="L335:L336"/>
    <mergeCell ref="M335:M336"/>
    <mergeCell ref="AD335:AD336"/>
    <mergeCell ref="AE335:AE336"/>
    <mergeCell ref="AB335:AB338"/>
    <mergeCell ref="AD331:AD332"/>
    <mergeCell ref="AE331:AE332"/>
    <mergeCell ref="L333:L334"/>
    <mergeCell ref="L323:L324"/>
    <mergeCell ref="AD323:AD324"/>
    <mergeCell ref="AE323:AE324"/>
    <mergeCell ref="L325:L326"/>
    <mergeCell ref="M325:M326"/>
    <mergeCell ref="AD325:AD326"/>
    <mergeCell ref="AE325:AE326"/>
    <mergeCell ref="M333:M334"/>
    <mergeCell ref="L331:L332"/>
    <mergeCell ref="M331:M332"/>
    <mergeCell ref="L349:L350"/>
    <mergeCell ref="M349:M350"/>
    <mergeCell ref="AD349:AD350"/>
    <mergeCell ref="AE349:AE350"/>
    <mergeCell ref="AD345:AD348"/>
    <mergeCell ref="AD351:AD352"/>
    <mergeCell ref="L341:L342"/>
    <mergeCell ref="M341:M342"/>
    <mergeCell ref="AD341:AD342"/>
    <mergeCell ref="AE341:AE342"/>
    <mergeCell ref="L343:L344"/>
    <mergeCell ref="M343:M344"/>
    <mergeCell ref="AE343:AE344"/>
    <mergeCell ref="AE345:AE346"/>
    <mergeCell ref="AE347:AE348"/>
    <mergeCell ref="L345:L346"/>
    <mergeCell ref="M345:M346"/>
    <mergeCell ref="L347:L348"/>
    <mergeCell ref="M347:M348"/>
    <mergeCell ref="Y335:Y338"/>
    <mergeCell ref="Y341:Y352"/>
    <mergeCell ref="M351:M352"/>
    <mergeCell ref="L365:L366"/>
    <mergeCell ref="M365:M366"/>
    <mergeCell ref="AE365:AE366"/>
    <mergeCell ref="AA361:AA368"/>
    <mergeCell ref="AB361:AB368"/>
    <mergeCell ref="AD363:AD364"/>
    <mergeCell ref="AF369:AF384"/>
    <mergeCell ref="AE359:AE360"/>
    <mergeCell ref="L361:L362"/>
    <mergeCell ref="M361:M362"/>
    <mergeCell ref="AE361:AE362"/>
    <mergeCell ref="Z353:Z360"/>
    <mergeCell ref="AA353:AA360"/>
    <mergeCell ref="AB353:AB360"/>
    <mergeCell ref="AD359:AD360"/>
    <mergeCell ref="L359:L360"/>
    <mergeCell ref="M359:M360"/>
    <mergeCell ref="L357:L358"/>
    <mergeCell ref="M357:M358"/>
    <mergeCell ref="AD357:AD358"/>
    <mergeCell ref="AE357:AE358"/>
    <mergeCell ref="L353:L354"/>
    <mergeCell ref="M353:M354"/>
    <mergeCell ref="L355:L356"/>
    <mergeCell ref="M355:M356"/>
    <mergeCell ref="L383:L384"/>
    <mergeCell ref="X369:X384"/>
    <mergeCell ref="L381:L382"/>
    <mergeCell ref="M381:M382"/>
    <mergeCell ref="AD381:AD382"/>
    <mergeCell ref="AE381:AE382"/>
    <mergeCell ref="L373:L374"/>
    <mergeCell ref="L377:L378"/>
    <mergeCell ref="M377:M378"/>
    <mergeCell ref="AD377:AD378"/>
    <mergeCell ref="AE377:AE378"/>
    <mergeCell ref="L379:L380"/>
    <mergeCell ref="M379:M380"/>
    <mergeCell ref="AD379:AD380"/>
    <mergeCell ref="AE379:AE380"/>
    <mergeCell ref="Y369:Y384"/>
    <mergeCell ref="Z369:Z384"/>
    <mergeCell ref="L369:L370"/>
    <mergeCell ref="M369:M370"/>
    <mergeCell ref="AD369:AD370"/>
    <mergeCell ref="AE369:AE370"/>
    <mergeCell ref="L371:L372"/>
    <mergeCell ref="M371:M372"/>
    <mergeCell ref="AD371:AD372"/>
    <mergeCell ref="AE371:AE372"/>
    <mergeCell ref="AD373:AD374"/>
    <mergeCell ref="AE373:AE374"/>
    <mergeCell ref="AD375:AD376"/>
    <mergeCell ref="AE375:AE376"/>
    <mergeCell ref="M383:M384"/>
    <mergeCell ref="M373:M374"/>
    <mergeCell ref="L375:L376"/>
    <mergeCell ref="AE419:AE420"/>
    <mergeCell ref="AD421:AD422"/>
    <mergeCell ref="AE421:AE422"/>
    <mergeCell ref="L411:L412"/>
    <mergeCell ref="M411:M412"/>
    <mergeCell ref="L419:L420"/>
    <mergeCell ref="M419:M420"/>
    <mergeCell ref="L421:L422"/>
    <mergeCell ref="M421:M422"/>
    <mergeCell ref="AD403:AD404"/>
    <mergeCell ref="AE403:AE404"/>
    <mergeCell ref="L403:L404"/>
    <mergeCell ref="M403:M404"/>
    <mergeCell ref="Y419:Y420"/>
    <mergeCell ref="Z419:Z420"/>
    <mergeCell ref="AA419:AA420"/>
    <mergeCell ref="X417:X418"/>
    <mergeCell ref="Y417:Y418"/>
    <mergeCell ref="Z417:Z418"/>
    <mergeCell ref="AA417:AA418"/>
    <mergeCell ref="AB417:AB418"/>
    <mergeCell ref="X401:X414"/>
    <mergeCell ref="Y401:Y414"/>
    <mergeCell ref="Z401:Z414"/>
    <mergeCell ref="AA401:AA414"/>
    <mergeCell ref="AB401:AB414"/>
    <mergeCell ref="L405:L406"/>
    <mergeCell ref="M405:M406"/>
    <mergeCell ref="L407:L408"/>
    <mergeCell ref="M407:M408"/>
    <mergeCell ref="L409:L410"/>
    <mergeCell ref="M413:M414"/>
    <mergeCell ref="L427:L428"/>
    <mergeCell ref="M427:M428"/>
    <mergeCell ref="AE427:AE428"/>
    <mergeCell ref="A431:A514"/>
    <mergeCell ref="B431:B514"/>
    <mergeCell ref="C431:C446"/>
    <mergeCell ref="D431:D446"/>
    <mergeCell ref="E431:E446"/>
    <mergeCell ref="AE425:AE426"/>
    <mergeCell ref="Y421:Y428"/>
    <mergeCell ref="Z421:Z428"/>
    <mergeCell ref="AA421:AA428"/>
    <mergeCell ref="AB421:AB428"/>
    <mergeCell ref="L425:L426"/>
    <mergeCell ref="M425:M426"/>
    <mergeCell ref="K421:K428"/>
    <mergeCell ref="X421:X428"/>
    <mergeCell ref="L429:L430"/>
    <mergeCell ref="M429:M430"/>
    <mergeCell ref="L423:L424"/>
    <mergeCell ref="M423:M424"/>
    <mergeCell ref="AE423:AE424"/>
    <mergeCell ref="C447:C456"/>
    <mergeCell ref="D447:D456"/>
    <mergeCell ref="E447:E456"/>
    <mergeCell ref="F447:F456"/>
    <mergeCell ref="G447:G450"/>
    <mergeCell ref="H447:H450"/>
    <mergeCell ref="M441:M442"/>
    <mergeCell ref="AE441:AE442"/>
    <mergeCell ref="L443:L444"/>
    <mergeCell ref="M443:M444"/>
    <mergeCell ref="AI431:AI514"/>
    <mergeCell ref="L433:L434"/>
    <mergeCell ref="M433:M434"/>
    <mergeCell ref="AE433:AE434"/>
    <mergeCell ref="L435:L436"/>
    <mergeCell ref="M435:M436"/>
    <mergeCell ref="AE435:AE436"/>
    <mergeCell ref="L437:L438"/>
    <mergeCell ref="M437:M438"/>
    <mergeCell ref="AB431:AB438"/>
    <mergeCell ref="AC431:AC514"/>
    <mergeCell ref="AD431:AD446"/>
    <mergeCell ref="AE431:AE432"/>
    <mergeCell ref="AF431:AF438"/>
    <mergeCell ref="AG431:AG438"/>
    <mergeCell ref="AE437:AE438"/>
    <mergeCell ref="AE443:AE444"/>
    <mergeCell ref="AE445:AE446"/>
    <mergeCell ref="AF447:AF450"/>
    <mergeCell ref="L431:L432"/>
    <mergeCell ref="M431:M432"/>
    <mergeCell ref="X431:X438"/>
    <mergeCell ref="Y431:Y438"/>
    <mergeCell ref="Z431:Z438"/>
    <mergeCell ref="AA431:AA438"/>
    <mergeCell ref="AA439:AA446"/>
    <mergeCell ref="AB439:AB446"/>
    <mergeCell ref="AE439:AE440"/>
    <mergeCell ref="AF439:AF446"/>
    <mergeCell ref="AG439:AG446"/>
    <mergeCell ref="L441:L442"/>
    <mergeCell ref="M439:M440"/>
    <mergeCell ref="X439:X446"/>
    <mergeCell ref="Y439:Y446"/>
    <mergeCell ref="Z439:Z446"/>
    <mergeCell ref="L445:L446"/>
    <mergeCell ref="M445:M446"/>
    <mergeCell ref="F431:F446"/>
    <mergeCell ref="G431:G438"/>
    <mergeCell ref="H431:H438"/>
    <mergeCell ref="I431:I438"/>
    <mergeCell ref="J431:J438"/>
    <mergeCell ref="K431:K438"/>
    <mergeCell ref="G439:G446"/>
    <mergeCell ref="H439:H446"/>
    <mergeCell ref="I439:I446"/>
    <mergeCell ref="J439:J446"/>
    <mergeCell ref="AH431:AH514"/>
    <mergeCell ref="G451:G456"/>
    <mergeCell ref="H451:H456"/>
    <mergeCell ref="I451:I456"/>
    <mergeCell ref="J451:J456"/>
    <mergeCell ref="K451:K456"/>
    <mergeCell ref="L451:L452"/>
    <mergeCell ref="Y447:Y450"/>
    <mergeCell ref="Z447:Z450"/>
    <mergeCell ref="AA447:AA450"/>
    <mergeCell ref="AB447:AB450"/>
    <mergeCell ref="AD447:AD496"/>
    <mergeCell ref="AE447:AE448"/>
    <mergeCell ref="AE451:AE452"/>
    <mergeCell ref="Y457:Y464"/>
    <mergeCell ref="Z457:Z464"/>
    <mergeCell ref="AA457:AA464"/>
    <mergeCell ref="I447:I450"/>
    <mergeCell ref="J447:J450"/>
    <mergeCell ref="K447:K450"/>
    <mergeCell ref="L447:L448"/>
    <mergeCell ref="M447:M448"/>
    <mergeCell ref="X447:X450"/>
    <mergeCell ref="I465:I472"/>
    <mergeCell ref="J465:J472"/>
    <mergeCell ref="K465:K472"/>
    <mergeCell ref="L465:L466"/>
    <mergeCell ref="M465:M466"/>
    <mergeCell ref="X465:X472"/>
    <mergeCell ref="Y465:Y472"/>
    <mergeCell ref="AB457:AB464"/>
    <mergeCell ref="AE457:AE458"/>
    <mergeCell ref="J487:J496"/>
    <mergeCell ref="AF451:AF456"/>
    <mergeCell ref="L453:L454"/>
    <mergeCell ref="M453:M454"/>
    <mergeCell ref="AE453:AE454"/>
    <mergeCell ref="L455:L456"/>
    <mergeCell ref="M455:M456"/>
    <mergeCell ref="AE455:AE456"/>
    <mergeCell ref="M451:M452"/>
    <mergeCell ref="X451:X456"/>
    <mergeCell ref="Y451:Y456"/>
    <mergeCell ref="Z451:Z456"/>
    <mergeCell ref="AA451:AA456"/>
    <mergeCell ref="AB451:AB456"/>
    <mergeCell ref="Z487:Z496"/>
    <mergeCell ref="AA487:AA496"/>
    <mergeCell ref="AB487:AB496"/>
    <mergeCell ref="AG447:AG456"/>
    <mergeCell ref="L449:L450"/>
    <mergeCell ref="M449:M450"/>
    <mergeCell ref="AE449:AE450"/>
    <mergeCell ref="AG457:AG512"/>
    <mergeCell ref="L459:L460"/>
    <mergeCell ref="M459:M460"/>
    <mergeCell ref="AE459:AE460"/>
    <mergeCell ref="L461:L462"/>
    <mergeCell ref="M461:M462"/>
    <mergeCell ref="AE461:AE462"/>
    <mergeCell ref="I457:I464"/>
    <mergeCell ref="J457:J464"/>
    <mergeCell ref="K457:K464"/>
    <mergeCell ref="L457:L458"/>
    <mergeCell ref="M457:M458"/>
    <mergeCell ref="X457:X464"/>
    <mergeCell ref="L463:L464"/>
    <mergeCell ref="M463:M464"/>
    <mergeCell ref="AE471:AE472"/>
    <mergeCell ref="M475:M476"/>
    <mergeCell ref="AE475:AE476"/>
    <mergeCell ref="L477:L478"/>
    <mergeCell ref="AE489:AE490"/>
    <mergeCell ref="L491:L492"/>
    <mergeCell ref="M491:M492"/>
    <mergeCell ref="AE491:AE492"/>
    <mergeCell ref="L495:L496"/>
    <mergeCell ref="M495:M496"/>
    <mergeCell ref="AE495:AE496"/>
    <mergeCell ref="X487:X496"/>
    <mergeCell ref="Y487:Y496"/>
    <mergeCell ref="C457:C512"/>
    <mergeCell ref="D457:D512"/>
    <mergeCell ref="E457:E472"/>
    <mergeCell ref="F457:F472"/>
    <mergeCell ref="G457:G464"/>
    <mergeCell ref="H457:H464"/>
    <mergeCell ref="G503:G512"/>
    <mergeCell ref="H503:H512"/>
    <mergeCell ref="AF465:AF472"/>
    <mergeCell ref="L467:L468"/>
    <mergeCell ref="M467:M468"/>
    <mergeCell ref="AE467:AE468"/>
    <mergeCell ref="L469:L470"/>
    <mergeCell ref="M469:M470"/>
    <mergeCell ref="AE463:AE464"/>
    <mergeCell ref="G465:G472"/>
    <mergeCell ref="H465:H472"/>
    <mergeCell ref="AF487:AF496"/>
    <mergeCell ref="AF457:AF464"/>
    <mergeCell ref="M477:M478"/>
    <mergeCell ref="AE477:AE478"/>
    <mergeCell ref="K473:K480"/>
    <mergeCell ref="L473:L474"/>
    <mergeCell ref="M473:M474"/>
    <mergeCell ref="X473:X480"/>
    <mergeCell ref="Y473:Y480"/>
    <mergeCell ref="Z473:Z480"/>
    <mergeCell ref="L479:L480"/>
    <mergeCell ref="M479:M480"/>
    <mergeCell ref="AE469:AE470"/>
    <mergeCell ref="L471:L472"/>
    <mergeCell ref="M471:M472"/>
    <mergeCell ref="E473:E486"/>
    <mergeCell ref="F473:F486"/>
    <mergeCell ref="G473:G480"/>
    <mergeCell ref="H473:H480"/>
    <mergeCell ref="I473:I480"/>
    <mergeCell ref="J473:J480"/>
    <mergeCell ref="Z465:Z472"/>
    <mergeCell ref="AA465:AA472"/>
    <mergeCell ref="AB465:AB472"/>
    <mergeCell ref="AE465:AE466"/>
    <mergeCell ref="AE481:AE482"/>
    <mergeCell ref="AF481:AF486"/>
    <mergeCell ref="L483:L484"/>
    <mergeCell ref="M483:M484"/>
    <mergeCell ref="AE483:AE484"/>
    <mergeCell ref="L485:L486"/>
    <mergeCell ref="M485:M486"/>
    <mergeCell ref="AE479:AE480"/>
    <mergeCell ref="G481:G486"/>
    <mergeCell ref="H481:H486"/>
    <mergeCell ref="I481:I486"/>
    <mergeCell ref="J481:J486"/>
    <mergeCell ref="K481:K486"/>
    <mergeCell ref="L481:L482"/>
    <mergeCell ref="M481:M482"/>
    <mergeCell ref="X481:X486"/>
    <mergeCell ref="Y481:Y486"/>
    <mergeCell ref="AA473:AA480"/>
    <mergeCell ref="AB473:AB480"/>
    <mergeCell ref="AE473:AE474"/>
    <mergeCell ref="AF473:AF480"/>
    <mergeCell ref="L475:L476"/>
    <mergeCell ref="AE487:AE488"/>
    <mergeCell ref="AE485:AE486"/>
    <mergeCell ref="A515:A612"/>
    <mergeCell ref="B515:B612"/>
    <mergeCell ref="C515:C550"/>
    <mergeCell ref="D515:D550"/>
    <mergeCell ref="E515:E550"/>
    <mergeCell ref="E487:E512"/>
    <mergeCell ref="F487:F512"/>
    <mergeCell ref="G487:G496"/>
    <mergeCell ref="H487:H496"/>
    <mergeCell ref="I487:I496"/>
    <mergeCell ref="X515:X528"/>
    <mergeCell ref="Y515:Y528"/>
    <mergeCell ref="Z515:Z528"/>
    <mergeCell ref="AA515:AA528"/>
    <mergeCell ref="L523:L524"/>
    <mergeCell ref="M523:M524"/>
    <mergeCell ref="K487:K496"/>
    <mergeCell ref="L487:L488"/>
    <mergeCell ref="F515:F550"/>
    <mergeCell ref="G515:G528"/>
    <mergeCell ref="H515:H528"/>
    <mergeCell ref="I515:I520"/>
    <mergeCell ref="J515:J520"/>
    <mergeCell ref="K515:K520"/>
    <mergeCell ref="I521:I528"/>
    <mergeCell ref="J521:J528"/>
    <mergeCell ref="K521:K528"/>
    <mergeCell ref="I535:I538"/>
    <mergeCell ref="L527:L528"/>
    <mergeCell ref="M527:M528"/>
    <mergeCell ref="AE527:AE528"/>
    <mergeCell ref="G529:G538"/>
    <mergeCell ref="H529:H538"/>
    <mergeCell ref="I529:I534"/>
    <mergeCell ref="J529:J534"/>
    <mergeCell ref="K529:K534"/>
    <mergeCell ref="L529:L530"/>
    <mergeCell ref="M529:M530"/>
    <mergeCell ref="G539:G550"/>
    <mergeCell ref="H539:H550"/>
    <mergeCell ref="I539:I550"/>
    <mergeCell ref="J539:J550"/>
    <mergeCell ref="K539:K550"/>
    <mergeCell ref="J535:J538"/>
    <mergeCell ref="K535:K538"/>
    <mergeCell ref="AE531:AE532"/>
    <mergeCell ref="L533:L534"/>
    <mergeCell ref="M533:M534"/>
    <mergeCell ref="AH515:AH612"/>
    <mergeCell ref="AI515:AI612"/>
    <mergeCell ref="L517:L518"/>
    <mergeCell ref="M517:M518"/>
    <mergeCell ref="AE517:AE518"/>
    <mergeCell ref="L519:L520"/>
    <mergeCell ref="M519:M520"/>
    <mergeCell ref="AE519:AE520"/>
    <mergeCell ref="L521:L522"/>
    <mergeCell ref="M521:M522"/>
    <mergeCell ref="AB515:AB528"/>
    <mergeCell ref="AC515:AC612"/>
    <mergeCell ref="AD515:AD528"/>
    <mergeCell ref="AE515:AE516"/>
    <mergeCell ref="AF515:AF528"/>
    <mergeCell ref="AG515:AG550"/>
    <mergeCell ref="AE521:AE522"/>
    <mergeCell ref="AE523:AE524"/>
    <mergeCell ref="AE525:AE526"/>
    <mergeCell ref="AE529:AE530"/>
    <mergeCell ref="L515:L516"/>
    <mergeCell ref="M515:M516"/>
    <mergeCell ref="L539:L540"/>
    <mergeCell ref="L535:L536"/>
    <mergeCell ref="M535:M536"/>
    <mergeCell ref="AE535:AE536"/>
    <mergeCell ref="L537:L538"/>
    <mergeCell ref="M537:M538"/>
    <mergeCell ref="AE537:AE538"/>
    <mergeCell ref="AF529:AF538"/>
    <mergeCell ref="L531:L532"/>
    <mergeCell ref="M531:M532"/>
    <mergeCell ref="AG551:AG558"/>
    <mergeCell ref="L553:L554"/>
    <mergeCell ref="M553:M554"/>
    <mergeCell ref="AE553:AE554"/>
    <mergeCell ref="L555:L556"/>
    <mergeCell ref="M555:M556"/>
    <mergeCell ref="AE555:AE556"/>
    <mergeCell ref="Y557:Y558"/>
    <mergeCell ref="AE557:AE558"/>
    <mergeCell ref="AE533:AE534"/>
    <mergeCell ref="X529:X538"/>
    <mergeCell ref="Y529:Y538"/>
    <mergeCell ref="Z529:Z538"/>
    <mergeCell ref="AA529:AA538"/>
    <mergeCell ref="AB529:AB538"/>
    <mergeCell ref="AD529:AD568"/>
    <mergeCell ref="Y551:Y556"/>
    <mergeCell ref="Z551:Z556"/>
    <mergeCell ref="AA551:AA556"/>
    <mergeCell ref="AB551:AB556"/>
    <mergeCell ref="AE545:AE546"/>
    <mergeCell ref="L547:L548"/>
    <mergeCell ref="M547:M548"/>
    <mergeCell ref="AE547:AE548"/>
    <mergeCell ref="L549:L550"/>
    <mergeCell ref="M549:M550"/>
    <mergeCell ref="AE549:AE550"/>
    <mergeCell ref="AE539:AE540"/>
    <mergeCell ref="L559:L560"/>
    <mergeCell ref="M559:M560"/>
    <mergeCell ref="X559:X568"/>
    <mergeCell ref="X557:X558"/>
    <mergeCell ref="AF539:AF550"/>
    <mergeCell ref="L541:L542"/>
    <mergeCell ref="M541:M542"/>
    <mergeCell ref="AE541:AE542"/>
    <mergeCell ref="L543:L544"/>
    <mergeCell ref="M543:M544"/>
    <mergeCell ref="AE543:AE544"/>
    <mergeCell ref="L545:L546"/>
    <mergeCell ref="M545:M546"/>
    <mergeCell ref="M539:M540"/>
    <mergeCell ref="X539:X550"/>
    <mergeCell ref="Y539:Y550"/>
    <mergeCell ref="Z539:Z550"/>
    <mergeCell ref="AA539:AA550"/>
    <mergeCell ref="AB539:AB550"/>
    <mergeCell ref="AF551:AF558"/>
    <mergeCell ref="I557:I558"/>
    <mergeCell ref="J557:J558"/>
    <mergeCell ref="K557:K558"/>
    <mergeCell ref="L557:L558"/>
    <mergeCell ref="M557:M558"/>
    <mergeCell ref="I551:I556"/>
    <mergeCell ref="J551:J556"/>
    <mergeCell ref="K551:K556"/>
    <mergeCell ref="L551:L552"/>
    <mergeCell ref="M551:M552"/>
    <mergeCell ref="X551:X556"/>
    <mergeCell ref="AE551:AE552"/>
    <mergeCell ref="AF569:AF588"/>
    <mergeCell ref="L571:L572"/>
    <mergeCell ref="M571:M572"/>
    <mergeCell ref="AE571:AE572"/>
    <mergeCell ref="L573:L574"/>
    <mergeCell ref="M573:M574"/>
    <mergeCell ref="AE573:AE574"/>
    <mergeCell ref="AE575:AE576"/>
    <mergeCell ref="Y577:Y582"/>
    <mergeCell ref="AD569:AD588"/>
    <mergeCell ref="AE569:AE570"/>
    <mergeCell ref="AE583:AE584"/>
    <mergeCell ref="L585:L586"/>
    <mergeCell ref="M585:M586"/>
    <mergeCell ref="AE585:AE586"/>
    <mergeCell ref="L587:L588"/>
    <mergeCell ref="M587:M588"/>
    <mergeCell ref="AE587:AE588"/>
    <mergeCell ref="M583:M584"/>
    <mergeCell ref="L581:L582"/>
    <mergeCell ref="M581:M582"/>
    <mergeCell ref="AE561:AE562"/>
    <mergeCell ref="L563:L564"/>
    <mergeCell ref="M563:M564"/>
    <mergeCell ref="AE563:AE564"/>
    <mergeCell ref="L567:L568"/>
    <mergeCell ref="M567:M568"/>
    <mergeCell ref="AE567:AE568"/>
    <mergeCell ref="Y559:Y568"/>
    <mergeCell ref="Z559:Z568"/>
    <mergeCell ref="AA559:AA568"/>
    <mergeCell ref="AB559:AB568"/>
    <mergeCell ref="AE595:AE596"/>
    <mergeCell ref="C551:C558"/>
    <mergeCell ref="D551:D558"/>
    <mergeCell ref="E551:E558"/>
    <mergeCell ref="F551:F558"/>
    <mergeCell ref="G551:G556"/>
    <mergeCell ref="H551:H556"/>
    <mergeCell ref="G557:G558"/>
    <mergeCell ref="H557:H558"/>
    <mergeCell ref="Z557:Z558"/>
    <mergeCell ref="AA557:AA558"/>
    <mergeCell ref="AB557:AB558"/>
    <mergeCell ref="AF589:AF596"/>
    <mergeCell ref="C559:C596"/>
    <mergeCell ref="D559:D595"/>
    <mergeCell ref="E559:E596"/>
    <mergeCell ref="F559:F596"/>
    <mergeCell ref="G559:G568"/>
    <mergeCell ref="H559:H568"/>
    <mergeCell ref="L591:L592"/>
    <mergeCell ref="M591:M592"/>
    <mergeCell ref="G569:G576"/>
    <mergeCell ref="H569:H576"/>
    <mergeCell ref="I569:I576"/>
    <mergeCell ref="J569:J576"/>
    <mergeCell ref="K569:K576"/>
    <mergeCell ref="L569:L570"/>
    <mergeCell ref="Z577:Z582"/>
    <mergeCell ref="AA577:AA582"/>
    <mergeCell ref="L579:L580"/>
    <mergeCell ref="M579:M580"/>
    <mergeCell ref="L575:L576"/>
    <mergeCell ref="M569:M570"/>
    <mergeCell ref="X569:X576"/>
    <mergeCell ref="G583:G588"/>
    <mergeCell ref="H583:H588"/>
    <mergeCell ref="I583:I588"/>
    <mergeCell ref="J583:J588"/>
    <mergeCell ref="K583:K588"/>
    <mergeCell ref="L583:L584"/>
    <mergeCell ref="G589:G596"/>
    <mergeCell ref="H589:H596"/>
    <mergeCell ref="I589:I596"/>
    <mergeCell ref="AE591:AE592"/>
    <mergeCell ref="AG609:AG610"/>
    <mergeCell ref="AB605:AB610"/>
    <mergeCell ref="AE605:AE606"/>
    <mergeCell ref="AF605:AF608"/>
    <mergeCell ref="AG605:AG608"/>
    <mergeCell ref="L607:L608"/>
    <mergeCell ref="M607:M608"/>
    <mergeCell ref="AE607:AE608"/>
    <mergeCell ref="L609:L610"/>
    <mergeCell ref="M609:M610"/>
    <mergeCell ref="AE609:AE610"/>
    <mergeCell ref="L605:L606"/>
    <mergeCell ref="M605:M606"/>
    <mergeCell ref="X605:X610"/>
    <mergeCell ref="AA605:AA610"/>
    <mergeCell ref="H605:H610"/>
    <mergeCell ref="I605:I610"/>
    <mergeCell ref="J605:J610"/>
    <mergeCell ref="C605:C610"/>
    <mergeCell ref="D605:D610"/>
    <mergeCell ref="E605:E610"/>
    <mergeCell ref="F605:F610"/>
    <mergeCell ref="G605:G610"/>
    <mergeCell ref="AB597:AB604"/>
    <mergeCell ref="E597:E604"/>
    <mergeCell ref="F597:F604"/>
    <mergeCell ref="G597:G604"/>
    <mergeCell ref="H597:H604"/>
    <mergeCell ref="I597:I604"/>
    <mergeCell ref="J597:J604"/>
    <mergeCell ref="K597:K604"/>
    <mergeCell ref="AD589:AD610"/>
    <mergeCell ref="AE589:AE590"/>
    <mergeCell ref="X583:X588"/>
    <mergeCell ref="Y583:Y588"/>
    <mergeCell ref="Z583:Z588"/>
    <mergeCell ref="AA583:AA588"/>
    <mergeCell ref="AB583:AB588"/>
    <mergeCell ref="L593:L594"/>
    <mergeCell ref="M593:M594"/>
    <mergeCell ref="AE593:AE594"/>
    <mergeCell ref="L595:L596"/>
    <mergeCell ref="M589:M590"/>
    <mergeCell ref="X589:X596"/>
    <mergeCell ref="Y589:Y596"/>
    <mergeCell ref="Z589:Z596"/>
    <mergeCell ref="AA589:AA596"/>
    <mergeCell ref="AB589:AB596"/>
    <mergeCell ref="M595:M596"/>
    <mergeCell ref="AI613:AI762"/>
    <mergeCell ref="L615:L616"/>
    <mergeCell ref="M615:M616"/>
    <mergeCell ref="AE615:AE616"/>
    <mergeCell ref="M653:M654"/>
    <mergeCell ref="X653:X660"/>
    <mergeCell ref="AE661:AE662"/>
    <mergeCell ref="AE667:AE668"/>
    <mergeCell ref="L669:L670"/>
    <mergeCell ref="M669:M670"/>
    <mergeCell ref="AE669:AE670"/>
    <mergeCell ref="X661:X668"/>
    <mergeCell ref="Y661:Y668"/>
    <mergeCell ref="AG559:AG596"/>
    <mergeCell ref="AE559:AE560"/>
    <mergeCell ref="AF559:AF568"/>
    <mergeCell ref="C597:C604"/>
    <mergeCell ref="D597:D604"/>
    <mergeCell ref="M617:M618"/>
    <mergeCell ref="X617:X618"/>
    <mergeCell ref="Y617:Y618"/>
    <mergeCell ref="Z617:Z618"/>
    <mergeCell ref="AG597:AG604"/>
    <mergeCell ref="L599:L600"/>
    <mergeCell ref="M599:M600"/>
    <mergeCell ref="AE599:AE600"/>
    <mergeCell ref="L601:L602"/>
    <mergeCell ref="M601:M602"/>
    <mergeCell ref="AE601:AE602"/>
    <mergeCell ref="L597:L598"/>
    <mergeCell ref="M597:M598"/>
    <mergeCell ref="X597:X604"/>
    <mergeCell ref="M665:M666"/>
    <mergeCell ref="AE671:AE672"/>
    <mergeCell ref="AA669:AA672"/>
    <mergeCell ref="L675:L676"/>
    <mergeCell ref="AE597:AE598"/>
    <mergeCell ref="AF597:AF604"/>
    <mergeCell ref="Y605:Y610"/>
    <mergeCell ref="Z605:Z610"/>
    <mergeCell ref="AF609:AF610"/>
    <mergeCell ref="AB619:AB622"/>
    <mergeCell ref="AE617:AE618"/>
    <mergeCell ref="M619:M620"/>
    <mergeCell ref="X619:X622"/>
    <mergeCell ref="M613:M614"/>
    <mergeCell ref="X613:X616"/>
    <mergeCell ref="Y613:Y616"/>
    <mergeCell ref="Z613:Z616"/>
    <mergeCell ref="AA613:AA616"/>
    <mergeCell ref="AB613:AB616"/>
    <mergeCell ref="Y597:Y604"/>
    <mergeCell ref="Z597:Z604"/>
    <mergeCell ref="AA597:AA604"/>
    <mergeCell ref="L603:L604"/>
    <mergeCell ref="M603:M604"/>
    <mergeCell ref="AE603:AE604"/>
    <mergeCell ref="X673:X688"/>
    <mergeCell ref="L673:L674"/>
    <mergeCell ref="M673:M674"/>
    <mergeCell ref="M683:M684"/>
    <mergeCell ref="M685:M686"/>
    <mergeCell ref="H617:H618"/>
    <mergeCell ref="I617:I618"/>
    <mergeCell ref="J617:J618"/>
    <mergeCell ref="K617:K618"/>
    <mergeCell ref="L617:L618"/>
    <mergeCell ref="AE619:AE620"/>
    <mergeCell ref="L633:L634"/>
    <mergeCell ref="M633:M634"/>
    <mergeCell ref="L629:L630"/>
    <mergeCell ref="M629:M630"/>
    <mergeCell ref="AF631:AF634"/>
    <mergeCell ref="AA635:AA640"/>
    <mergeCell ref="AF649:AF652"/>
    <mergeCell ref="AG649:AG652"/>
    <mergeCell ref="L651:L652"/>
    <mergeCell ref="M651:M652"/>
    <mergeCell ref="AE651:AE652"/>
    <mergeCell ref="L649:L650"/>
    <mergeCell ref="M649:M650"/>
    <mergeCell ref="X649:X652"/>
    <mergeCell ref="Y649:Y652"/>
    <mergeCell ref="Z649:Z652"/>
    <mergeCell ref="AA649:AA652"/>
    <mergeCell ref="L647:L648"/>
    <mergeCell ref="C631:C634"/>
    <mergeCell ref="AA617:AA618"/>
    <mergeCell ref="AB617:AB618"/>
    <mergeCell ref="G617:G618"/>
    <mergeCell ref="D631:D634"/>
    <mergeCell ref="E631:E634"/>
    <mergeCell ref="F631:F634"/>
    <mergeCell ref="G631:G634"/>
    <mergeCell ref="H631:H634"/>
    <mergeCell ref="I631:I634"/>
    <mergeCell ref="AE625:AE626"/>
    <mergeCell ref="L627:L628"/>
    <mergeCell ref="M627:M628"/>
    <mergeCell ref="AE627:AE628"/>
    <mergeCell ref="X623:X630"/>
    <mergeCell ref="Y623:Y630"/>
    <mergeCell ref="Z623:Z630"/>
    <mergeCell ref="AA623:AA630"/>
    <mergeCell ref="AB623:AB630"/>
    <mergeCell ref="AE623:AE624"/>
    <mergeCell ref="J631:J634"/>
    <mergeCell ref="K631:K634"/>
    <mergeCell ref="AE629:AE630"/>
    <mergeCell ref="M623:M624"/>
    <mergeCell ref="Z631:Z634"/>
    <mergeCell ref="AA631:AA634"/>
    <mergeCell ref="AB631:AB634"/>
    <mergeCell ref="AE631:AE632"/>
    <mergeCell ref="C613:C630"/>
    <mergeCell ref="D613:D630"/>
    <mergeCell ref="E613:E630"/>
    <mergeCell ref="F613:F630"/>
    <mergeCell ref="C649:C652"/>
    <mergeCell ref="D649:D652"/>
    <mergeCell ref="E649:E652"/>
    <mergeCell ref="F649:F652"/>
    <mergeCell ref="G649:G652"/>
    <mergeCell ref="H649:H652"/>
    <mergeCell ref="I649:I652"/>
    <mergeCell ref="J649:J652"/>
    <mergeCell ref="K649:K652"/>
    <mergeCell ref="C641:C648"/>
    <mergeCell ref="D641:D648"/>
    <mergeCell ref="E641:E648"/>
    <mergeCell ref="AA689:AA694"/>
    <mergeCell ref="AB689:AB694"/>
    <mergeCell ref="AD689:AD694"/>
    <mergeCell ref="AE691:AE692"/>
    <mergeCell ref="L693:L694"/>
    <mergeCell ref="AE649:AE650"/>
    <mergeCell ref="AE647:AE648"/>
    <mergeCell ref="AE693:AE694"/>
    <mergeCell ref="AE655:AE656"/>
    <mergeCell ref="AE657:AE658"/>
    <mergeCell ref="M659:M660"/>
    <mergeCell ref="AE659:AE660"/>
    <mergeCell ref="Y653:Y660"/>
    <mergeCell ref="Z653:Z660"/>
    <mergeCell ref="AA653:AA660"/>
    <mergeCell ref="AB653:AB660"/>
    <mergeCell ref="AE653:AE654"/>
    <mergeCell ref="L661:L662"/>
    <mergeCell ref="M661:M662"/>
    <mergeCell ref="L653:L654"/>
    <mergeCell ref="C635:C640"/>
    <mergeCell ref="D635:D640"/>
    <mergeCell ref="C653:C660"/>
    <mergeCell ref="D653:D660"/>
    <mergeCell ref="E653:E660"/>
    <mergeCell ref="F653:F660"/>
    <mergeCell ref="G653:G660"/>
    <mergeCell ref="H653:H660"/>
    <mergeCell ref="AB649:AB652"/>
    <mergeCell ref="E635:E640"/>
    <mergeCell ref="F635:F640"/>
    <mergeCell ref="K641:K648"/>
    <mergeCell ref="L645:L646"/>
    <mergeCell ref="C661:C672"/>
    <mergeCell ref="D661:D672"/>
    <mergeCell ref="E661:E672"/>
    <mergeCell ref="F661:F672"/>
    <mergeCell ref="G661:G668"/>
    <mergeCell ref="H661:H668"/>
    <mergeCell ref="F641:F648"/>
    <mergeCell ref="J641:J648"/>
    <mergeCell ref="M643:M644"/>
    <mergeCell ref="M639:M640"/>
    <mergeCell ref="M635:M636"/>
    <mergeCell ref="X635:X640"/>
    <mergeCell ref="Y635:Y640"/>
    <mergeCell ref="Z635:Z640"/>
    <mergeCell ref="L655:L656"/>
    <mergeCell ref="M655:M656"/>
    <mergeCell ref="L657:L658"/>
    <mergeCell ref="M657:M658"/>
    <mergeCell ref="L659:L660"/>
    <mergeCell ref="L689:L690"/>
    <mergeCell ref="M689:M690"/>
    <mergeCell ref="AE689:AE690"/>
    <mergeCell ref="Y689:Y694"/>
    <mergeCell ref="Z689:Z694"/>
    <mergeCell ref="AD613:AD672"/>
    <mergeCell ref="AE665:AE666"/>
    <mergeCell ref="M675:M676"/>
    <mergeCell ref="L677:L678"/>
    <mergeCell ref="M677:M678"/>
    <mergeCell ref="L679:L680"/>
    <mergeCell ref="M679:M680"/>
    <mergeCell ref="L681:L682"/>
    <mergeCell ref="M681:M682"/>
    <mergeCell ref="L621:L622"/>
    <mergeCell ref="M621:M622"/>
    <mergeCell ref="AE621:AE622"/>
    <mergeCell ref="L613:L614"/>
    <mergeCell ref="L623:L624"/>
    <mergeCell ref="L625:L626"/>
    <mergeCell ref="M625:M626"/>
    <mergeCell ref="AA619:AA622"/>
    <mergeCell ref="L619:L620"/>
    <mergeCell ref="AE613:AE614"/>
    <mergeCell ref="Z619:Z622"/>
    <mergeCell ref="Y619:Y622"/>
    <mergeCell ref="AB673:AB688"/>
    <mergeCell ref="AD673:AD688"/>
    <mergeCell ref="Z661:Z668"/>
    <mergeCell ref="AA661:AA668"/>
    <mergeCell ref="AB661:AB668"/>
    <mergeCell ref="L665:L666"/>
    <mergeCell ref="Y695:Y702"/>
    <mergeCell ref="Z695:Z702"/>
    <mergeCell ref="AA695:AA702"/>
    <mergeCell ref="AB695:AB702"/>
    <mergeCell ref="AE695:AE696"/>
    <mergeCell ref="AE701:AE702"/>
    <mergeCell ref="AG631:AG634"/>
    <mergeCell ref="AE633:AE634"/>
    <mergeCell ref="L631:L632"/>
    <mergeCell ref="M631:M632"/>
    <mergeCell ref="X631:X634"/>
    <mergeCell ref="Y631:Y634"/>
    <mergeCell ref="L643:L644"/>
    <mergeCell ref="AF635:AF640"/>
    <mergeCell ref="AG635:AG640"/>
    <mergeCell ref="AE637:AE638"/>
    <mergeCell ref="AE639:AE640"/>
    <mergeCell ref="AB635:AB640"/>
    <mergeCell ref="AE685:AE686"/>
    <mergeCell ref="Y669:Y672"/>
    <mergeCell ref="Z669:Z672"/>
    <mergeCell ref="AE687:AE688"/>
    <mergeCell ref="X669:X672"/>
    <mergeCell ref="M663:M664"/>
    <mergeCell ref="AE663:AE664"/>
    <mergeCell ref="Y673:Y688"/>
    <mergeCell ref="Z673:Z688"/>
    <mergeCell ref="AA673:AA688"/>
    <mergeCell ref="L687:L688"/>
    <mergeCell ref="M687:M688"/>
    <mergeCell ref="AE673:AE674"/>
    <mergeCell ref="L685:L686"/>
    <mergeCell ref="AD695:AD702"/>
    <mergeCell ref="AE711:AE712"/>
    <mergeCell ref="L713:L714"/>
    <mergeCell ref="M713:M714"/>
    <mergeCell ref="AE713:AE714"/>
    <mergeCell ref="L715:L716"/>
    <mergeCell ref="M715:M716"/>
    <mergeCell ref="AE715:AE716"/>
    <mergeCell ref="L711:L712"/>
    <mergeCell ref="M711:M712"/>
    <mergeCell ref="AE709:AE710"/>
    <mergeCell ref="AB703:AB710"/>
    <mergeCell ref="AE703:AE704"/>
    <mergeCell ref="AF703:AF710"/>
    <mergeCell ref="AG703:AG710"/>
    <mergeCell ref="L705:L706"/>
    <mergeCell ref="M705:M706"/>
    <mergeCell ref="AE705:AE706"/>
    <mergeCell ref="L707:L708"/>
    <mergeCell ref="M707:M708"/>
    <mergeCell ref="AE707:AE708"/>
    <mergeCell ref="AA703:AA710"/>
    <mergeCell ref="L703:L704"/>
    <mergeCell ref="M703:M704"/>
    <mergeCell ref="X703:X710"/>
    <mergeCell ref="L709:L710"/>
    <mergeCell ref="M709:M710"/>
    <mergeCell ref="AE697:AE698"/>
    <mergeCell ref="L699:L700"/>
    <mergeCell ref="M699:M700"/>
    <mergeCell ref="L701:L702"/>
    <mergeCell ref="M701:M702"/>
    <mergeCell ref="C725:C732"/>
    <mergeCell ref="D725:D732"/>
    <mergeCell ref="E725:E732"/>
    <mergeCell ref="F725:F732"/>
    <mergeCell ref="L719:L720"/>
    <mergeCell ref="M719:M720"/>
    <mergeCell ref="AE719:AE720"/>
    <mergeCell ref="L721:L722"/>
    <mergeCell ref="M721:M722"/>
    <mergeCell ref="AE721:AE722"/>
    <mergeCell ref="L723:L724"/>
    <mergeCell ref="M723:M724"/>
    <mergeCell ref="AE723:AE724"/>
    <mergeCell ref="AE717:AE718"/>
    <mergeCell ref="AA711:AA718"/>
    <mergeCell ref="AB711:AB718"/>
    <mergeCell ref="AA719:AA724"/>
    <mergeCell ref="M731:M732"/>
    <mergeCell ref="AE731:AE732"/>
    <mergeCell ref="F711:F718"/>
    <mergeCell ref="G711:G718"/>
    <mergeCell ref="J711:J718"/>
    <mergeCell ref="K711:K718"/>
    <mergeCell ref="H719:H724"/>
    <mergeCell ref="C719:C724"/>
    <mergeCell ref="D719:D724"/>
    <mergeCell ref="E719:E724"/>
    <mergeCell ref="F719:F724"/>
    <mergeCell ref="C711:C718"/>
    <mergeCell ref="D711:D718"/>
    <mergeCell ref="E711:E718"/>
    <mergeCell ref="AE733:AE734"/>
    <mergeCell ref="L735:L736"/>
    <mergeCell ref="M735:M736"/>
    <mergeCell ref="AE729:AE730"/>
    <mergeCell ref="AE735:AE736"/>
    <mergeCell ref="AE737:AE738"/>
    <mergeCell ref="AE745:AE746"/>
    <mergeCell ref="L729:L730"/>
    <mergeCell ref="M729:M730"/>
    <mergeCell ref="X711:X718"/>
    <mergeCell ref="Y725:Y732"/>
    <mergeCell ref="Z725:Z732"/>
    <mergeCell ref="AA725:AA732"/>
    <mergeCell ref="AB725:AB732"/>
    <mergeCell ref="L727:L728"/>
    <mergeCell ref="M727:M728"/>
    <mergeCell ref="AE727:AE728"/>
    <mergeCell ref="AE725:AE726"/>
    <mergeCell ref="AD703:AD736"/>
    <mergeCell ref="Y711:Y718"/>
    <mergeCell ref="Z711:Z718"/>
    <mergeCell ref="L725:L726"/>
    <mergeCell ref="M725:M726"/>
    <mergeCell ref="L761:L762"/>
    <mergeCell ref="M761:M762"/>
    <mergeCell ref="AE761:AE762"/>
    <mergeCell ref="I733:I736"/>
    <mergeCell ref="J733:J736"/>
    <mergeCell ref="K733:K736"/>
    <mergeCell ref="X733:X736"/>
    <mergeCell ref="AF737:AF744"/>
    <mergeCell ref="L739:L740"/>
    <mergeCell ref="M739:M740"/>
    <mergeCell ref="AE739:AE740"/>
    <mergeCell ref="L741:L742"/>
    <mergeCell ref="M741:M742"/>
    <mergeCell ref="AE741:AE742"/>
    <mergeCell ref="L743:L744"/>
    <mergeCell ref="M743:M744"/>
    <mergeCell ref="AE743:AE744"/>
    <mergeCell ref="M737:M738"/>
    <mergeCell ref="X737:X744"/>
    <mergeCell ref="L753:L754"/>
    <mergeCell ref="M753:M754"/>
    <mergeCell ref="AE753:AE754"/>
    <mergeCell ref="L755:L756"/>
    <mergeCell ref="M755:M756"/>
    <mergeCell ref="AE755:AE756"/>
    <mergeCell ref="L757:L758"/>
    <mergeCell ref="L751:L752"/>
    <mergeCell ref="M751:M752"/>
    <mergeCell ref="X745:X754"/>
    <mergeCell ref="L747:L748"/>
    <mergeCell ref="L733:L734"/>
    <mergeCell ref="M733:M734"/>
    <mergeCell ref="M747:M748"/>
    <mergeCell ref="AE747:AE748"/>
    <mergeCell ref="L749:L750"/>
    <mergeCell ref="M749:M750"/>
    <mergeCell ref="AE749:AE750"/>
    <mergeCell ref="M745:M746"/>
    <mergeCell ref="L745:L746"/>
    <mergeCell ref="Z755:Z758"/>
    <mergeCell ref="AA755:AA758"/>
    <mergeCell ref="AB755:AB758"/>
    <mergeCell ref="Y745:Y754"/>
    <mergeCell ref="Z745:Z754"/>
    <mergeCell ref="AA745:AA754"/>
    <mergeCell ref="AB745:AB754"/>
    <mergeCell ref="M757:M758"/>
    <mergeCell ref="AE757:AE758"/>
    <mergeCell ref="AE751:AE752"/>
    <mergeCell ref="A787:A814"/>
    <mergeCell ref="B787:B936"/>
    <mergeCell ref="AE759:AE760"/>
    <mergeCell ref="Y759:Y764"/>
    <mergeCell ref="Z759:Z764"/>
    <mergeCell ref="AA759:AA764"/>
    <mergeCell ref="AB759:AB764"/>
    <mergeCell ref="L759:L760"/>
    <mergeCell ref="M759:M760"/>
    <mergeCell ref="I759:I764"/>
    <mergeCell ref="J759:J764"/>
    <mergeCell ref="K759:K764"/>
    <mergeCell ref="X759:X764"/>
    <mergeCell ref="G759:G764"/>
    <mergeCell ref="H759:H764"/>
    <mergeCell ref="C807:C814"/>
    <mergeCell ref="D807:D814"/>
    <mergeCell ref="E807:E814"/>
    <mergeCell ref="F807:F814"/>
    <mergeCell ref="G807:G814"/>
    <mergeCell ref="H807:H814"/>
    <mergeCell ref="AA799:AA806"/>
    <mergeCell ref="AB799:AB806"/>
    <mergeCell ref="AE799:AE800"/>
    <mergeCell ref="AA829:AA834"/>
    <mergeCell ref="AB829:AB834"/>
    <mergeCell ref="AD829:AD840"/>
    <mergeCell ref="Z841:Z850"/>
    <mergeCell ref="AE817:AE818"/>
    <mergeCell ref="L819:L820"/>
    <mergeCell ref="M819:M820"/>
    <mergeCell ref="AE819:AE820"/>
    <mergeCell ref="AF799:AF806"/>
    <mergeCell ref="AG799:AG806"/>
    <mergeCell ref="AI787:AI936"/>
    <mergeCell ref="L789:L790"/>
    <mergeCell ref="M789:M790"/>
    <mergeCell ref="AE789:AE790"/>
    <mergeCell ref="L791:L792"/>
    <mergeCell ref="M791:M792"/>
    <mergeCell ref="AE791:AE792"/>
    <mergeCell ref="L795:L796"/>
    <mergeCell ref="M795:M796"/>
    <mergeCell ref="AB787:AB798"/>
    <mergeCell ref="AC787:AC936"/>
    <mergeCell ref="AD787:AD814"/>
    <mergeCell ref="AE787:AE788"/>
    <mergeCell ref="AF787:AF798"/>
    <mergeCell ref="AG787:AG798"/>
    <mergeCell ref="AE795:AE796"/>
    <mergeCell ref="AE797:AE798"/>
    <mergeCell ref="AE803:AE804"/>
    <mergeCell ref="AE805:AE806"/>
    <mergeCell ref="L787:L788"/>
    <mergeCell ref="M787:M788"/>
    <mergeCell ref="AF821:AF828"/>
    <mergeCell ref="L823:L824"/>
    <mergeCell ref="M823:M824"/>
    <mergeCell ref="AE823:AE824"/>
    <mergeCell ref="AF815:AF820"/>
    <mergeCell ref="AG815:AG856"/>
    <mergeCell ref="AE835:AE836"/>
    <mergeCell ref="L817:L818"/>
    <mergeCell ref="AA787:AA798"/>
    <mergeCell ref="AH787:AH936"/>
    <mergeCell ref="AG807:AG814"/>
    <mergeCell ref="L809:L810"/>
    <mergeCell ref="M809:M810"/>
    <mergeCell ref="AE809:AE810"/>
    <mergeCell ref="L811:L812"/>
    <mergeCell ref="M811:M812"/>
    <mergeCell ref="AE811:AE812"/>
    <mergeCell ref="L813:L814"/>
    <mergeCell ref="M813:M814"/>
    <mergeCell ref="AE813:AE814"/>
    <mergeCell ref="Y807:Y814"/>
    <mergeCell ref="Z807:Z814"/>
    <mergeCell ref="AA807:AA814"/>
    <mergeCell ref="AB807:AB814"/>
    <mergeCell ref="AE807:AE808"/>
    <mergeCell ref="AF807:AF814"/>
    <mergeCell ref="AE801:AE802"/>
    <mergeCell ref="M831:M832"/>
    <mergeCell ref="AE831:AE832"/>
    <mergeCell ref="AE833:AE834"/>
    <mergeCell ref="X829:X834"/>
    <mergeCell ref="Y829:Y834"/>
    <mergeCell ref="Z829:Z834"/>
    <mergeCell ref="AF841:AF850"/>
    <mergeCell ref="L843:L844"/>
    <mergeCell ref="M843:M844"/>
    <mergeCell ref="AE843:AE844"/>
    <mergeCell ref="AE829:AE830"/>
    <mergeCell ref="AF829:AF834"/>
    <mergeCell ref="L831:L832"/>
    <mergeCell ref="M817:M818"/>
    <mergeCell ref="AE849:AE850"/>
    <mergeCell ref="AE847:AE848"/>
    <mergeCell ref="L849:L850"/>
    <mergeCell ref="M849:M850"/>
    <mergeCell ref="AB841:AB850"/>
    <mergeCell ref="AA815:AA820"/>
    <mergeCell ref="AB815:AB820"/>
    <mergeCell ref="AD815:AD820"/>
    <mergeCell ref="AF835:AF840"/>
    <mergeCell ref="L837:L838"/>
    <mergeCell ref="M837:M838"/>
    <mergeCell ref="AE837:AE838"/>
    <mergeCell ref="L839:L840"/>
    <mergeCell ref="M839:M840"/>
    <mergeCell ref="AE839:AE840"/>
    <mergeCell ref="AB835:AB840"/>
    <mergeCell ref="AA841:AA850"/>
    <mergeCell ref="AE841:AE842"/>
    <mergeCell ref="L815:L816"/>
    <mergeCell ref="M815:M816"/>
    <mergeCell ref="L821:L822"/>
    <mergeCell ref="L825:L826"/>
    <mergeCell ref="M825:M826"/>
    <mergeCell ref="AE825:AE826"/>
    <mergeCell ref="L827:L828"/>
    <mergeCell ref="X821:X828"/>
    <mergeCell ref="X815:X820"/>
    <mergeCell ref="Y815:Y820"/>
    <mergeCell ref="Z815:Z820"/>
    <mergeCell ref="M829:M830"/>
    <mergeCell ref="D815:D856"/>
    <mergeCell ref="E815:E856"/>
    <mergeCell ref="F815:F856"/>
    <mergeCell ref="G815:G820"/>
    <mergeCell ref="G821:G828"/>
    <mergeCell ref="G829:G834"/>
    <mergeCell ref="G835:G840"/>
    <mergeCell ref="G841:G850"/>
    <mergeCell ref="M827:M828"/>
    <mergeCell ref="AE827:AE828"/>
    <mergeCell ref="Y821:Y828"/>
    <mergeCell ref="Z821:Z828"/>
    <mergeCell ref="AA821:AA828"/>
    <mergeCell ref="AB821:AB828"/>
    <mergeCell ref="AD821:AD828"/>
    <mergeCell ref="AE821:AE822"/>
    <mergeCell ref="H821:H828"/>
    <mergeCell ref="I821:I828"/>
    <mergeCell ref="I841:I850"/>
    <mergeCell ref="J841:J850"/>
    <mergeCell ref="H815:H820"/>
    <mergeCell ref="I815:I820"/>
    <mergeCell ref="J815:J820"/>
    <mergeCell ref="K815:K820"/>
    <mergeCell ref="J821:J828"/>
    <mergeCell ref="K821:K828"/>
    <mergeCell ref="M821:M822"/>
    <mergeCell ref="AE815:AE816"/>
    <mergeCell ref="L845:L846"/>
    <mergeCell ref="M845:M846"/>
    <mergeCell ref="AE845:AE846"/>
    <mergeCell ref="L847:L848"/>
    <mergeCell ref="AF857:AF868"/>
    <mergeCell ref="H857:H868"/>
    <mergeCell ref="I857:I868"/>
    <mergeCell ref="M867:M868"/>
    <mergeCell ref="AF853:AF856"/>
    <mergeCell ref="L855:L856"/>
    <mergeCell ref="M855:M856"/>
    <mergeCell ref="AE855:AE856"/>
    <mergeCell ref="A857:A894"/>
    <mergeCell ref="C857:C868"/>
    <mergeCell ref="D857:D868"/>
    <mergeCell ref="E857:E886"/>
    <mergeCell ref="F857:F886"/>
    <mergeCell ref="G857:G868"/>
    <mergeCell ref="X853:X856"/>
    <mergeCell ref="Y853:Y856"/>
    <mergeCell ref="Z853:Z856"/>
    <mergeCell ref="AA853:AA856"/>
    <mergeCell ref="AB853:AB856"/>
    <mergeCell ref="AE853:AE854"/>
    <mergeCell ref="AD851:AD856"/>
    <mergeCell ref="AE851:AE852"/>
    <mergeCell ref="AF851:AF852"/>
    <mergeCell ref="G853:G856"/>
    <mergeCell ref="H853:H856"/>
    <mergeCell ref="I853:I856"/>
    <mergeCell ref="J853:J856"/>
    <mergeCell ref="K853:K856"/>
    <mergeCell ref="L853:L854"/>
    <mergeCell ref="M853:M854"/>
    <mergeCell ref="A815:A856"/>
    <mergeCell ref="C815:C856"/>
    <mergeCell ref="AE875:AE876"/>
    <mergeCell ref="AE867:AE868"/>
    <mergeCell ref="L861:L862"/>
    <mergeCell ref="M861:M862"/>
    <mergeCell ref="AE861:AE862"/>
    <mergeCell ref="L859:L860"/>
    <mergeCell ref="M859:M860"/>
    <mergeCell ref="AE859:AE860"/>
    <mergeCell ref="D869:D876"/>
    <mergeCell ref="G869:G876"/>
    <mergeCell ref="H869:H876"/>
    <mergeCell ref="I869:I876"/>
    <mergeCell ref="J869:J876"/>
    <mergeCell ref="K869:K876"/>
    <mergeCell ref="L869:L870"/>
    <mergeCell ref="M869:M870"/>
    <mergeCell ref="AE857:AE858"/>
    <mergeCell ref="L875:L876"/>
    <mergeCell ref="M879:M880"/>
    <mergeCell ref="AE879:AE880"/>
    <mergeCell ref="L881:L882"/>
    <mergeCell ref="M881:M882"/>
    <mergeCell ref="AE881:AE882"/>
    <mergeCell ref="L877:L878"/>
    <mergeCell ref="M877:M878"/>
    <mergeCell ref="X877:X886"/>
    <mergeCell ref="Y877:Y886"/>
    <mergeCell ref="Z877:Z886"/>
    <mergeCell ref="AA877:AA886"/>
    <mergeCell ref="L883:L884"/>
    <mergeCell ref="M883:M884"/>
    <mergeCell ref="C869:C876"/>
    <mergeCell ref="AG857:AG868"/>
    <mergeCell ref="L863:L864"/>
    <mergeCell ref="M863:M864"/>
    <mergeCell ref="AE863:AE864"/>
    <mergeCell ref="L865:L866"/>
    <mergeCell ref="M865:M866"/>
    <mergeCell ref="AE865:AE866"/>
    <mergeCell ref="L867:L868"/>
    <mergeCell ref="X857:X868"/>
    <mergeCell ref="Y857:Y868"/>
    <mergeCell ref="Z857:Z868"/>
    <mergeCell ref="AA857:AA868"/>
    <mergeCell ref="AB857:AB868"/>
    <mergeCell ref="AD857:AD886"/>
    <mergeCell ref="X869:X876"/>
    <mergeCell ref="Y869:Y876"/>
    <mergeCell ref="Z869:Z876"/>
    <mergeCell ref="AA869:AA876"/>
    <mergeCell ref="C877:C886"/>
    <mergeCell ref="D877:D886"/>
    <mergeCell ref="G877:G886"/>
    <mergeCell ref="H877:H886"/>
    <mergeCell ref="I877:I886"/>
    <mergeCell ref="J877:J886"/>
    <mergeCell ref="K877:K886"/>
    <mergeCell ref="C887:C890"/>
    <mergeCell ref="D887:D890"/>
    <mergeCell ref="E887:E890"/>
    <mergeCell ref="F887:F890"/>
    <mergeCell ref="G887:G890"/>
    <mergeCell ref="H887:H890"/>
    <mergeCell ref="AB869:AB876"/>
    <mergeCell ref="AE869:AE870"/>
    <mergeCell ref="AF869:AF876"/>
    <mergeCell ref="AG869:AG876"/>
    <mergeCell ref="L871:L872"/>
    <mergeCell ref="M871:M872"/>
    <mergeCell ref="AE871:AE872"/>
    <mergeCell ref="L873:L874"/>
    <mergeCell ref="M873:M874"/>
    <mergeCell ref="AE873:AE874"/>
    <mergeCell ref="AE883:AE884"/>
    <mergeCell ref="L885:L886"/>
    <mergeCell ref="M885:M886"/>
    <mergeCell ref="AE885:AE886"/>
    <mergeCell ref="AB877:AB886"/>
    <mergeCell ref="AE877:AE878"/>
    <mergeCell ref="AF877:AF886"/>
    <mergeCell ref="AG877:AG886"/>
    <mergeCell ref="L879:L880"/>
    <mergeCell ref="C891:C894"/>
    <mergeCell ref="D891:D894"/>
    <mergeCell ref="E891:E894"/>
    <mergeCell ref="F891:F894"/>
    <mergeCell ref="G891:G894"/>
    <mergeCell ref="AF887:AF890"/>
    <mergeCell ref="AG891:AG894"/>
    <mergeCell ref="L893:L894"/>
    <mergeCell ref="M893:M894"/>
    <mergeCell ref="AE893:AE894"/>
    <mergeCell ref="X891:X894"/>
    <mergeCell ref="Y891:Y894"/>
    <mergeCell ref="Z891:Z894"/>
    <mergeCell ref="AA891:AA894"/>
    <mergeCell ref="AB891:AB894"/>
    <mergeCell ref="AD891:AD894"/>
    <mergeCell ref="H891:H894"/>
    <mergeCell ref="I891:I894"/>
    <mergeCell ref="J891:J894"/>
    <mergeCell ref="K891:K894"/>
    <mergeCell ref="L891:L892"/>
    <mergeCell ref="M891:M892"/>
    <mergeCell ref="Y887:Y890"/>
    <mergeCell ref="Z887:Z890"/>
    <mergeCell ref="AA887:AA890"/>
    <mergeCell ref="AB887:AB890"/>
    <mergeCell ref="AD887:AD890"/>
    <mergeCell ref="AE887:AE888"/>
    <mergeCell ref="I887:I890"/>
    <mergeCell ref="J887:J890"/>
    <mergeCell ref="AG887:AG890"/>
    <mergeCell ref="L889:L890"/>
    <mergeCell ref="A899:A914"/>
    <mergeCell ref="C899:C904"/>
    <mergeCell ref="D899:D904"/>
    <mergeCell ref="E899:E904"/>
    <mergeCell ref="F899:F904"/>
    <mergeCell ref="Y895:Y898"/>
    <mergeCell ref="Z895:Z898"/>
    <mergeCell ref="AA895:AA898"/>
    <mergeCell ref="AB895:AB898"/>
    <mergeCell ref="AD895:AD898"/>
    <mergeCell ref="AE895:AE896"/>
    <mergeCell ref="I895:I898"/>
    <mergeCell ref="J895:J898"/>
    <mergeCell ref="K895:K898"/>
    <mergeCell ref="L895:L896"/>
    <mergeCell ref="M895:M896"/>
    <mergeCell ref="X895:X898"/>
    <mergeCell ref="C895:C898"/>
    <mergeCell ref="D895:D898"/>
    <mergeCell ref="E895:E898"/>
    <mergeCell ref="F895:F898"/>
    <mergeCell ref="G895:G898"/>
    <mergeCell ref="H895:H898"/>
    <mergeCell ref="M903:M904"/>
    <mergeCell ref="AE903:AE904"/>
    <mergeCell ref="X899:X904"/>
    <mergeCell ref="Y899:Y904"/>
    <mergeCell ref="Z899:Z904"/>
    <mergeCell ref="AA899:AA904"/>
    <mergeCell ref="AB899:AB904"/>
    <mergeCell ref="G899:G904"/>
    <mergeCell ref="H899:H904"/>
    <mergeCell ref="L901:L902"/>
    <mergeCell ref="M901:M902"/>
    <mergeCell ref="AE901:AE902"/>
    <mergeCell ref="L903:L904"/>
    <mergeCell ref="I919:I920"/>
    <mergeCell ref="J919:J920"/>
    <mergeCell ref="K919:K920"/>
    <mergeCell ref="I899:I904"/>
    <mergeCell ref="L919:L920"/>
    <mergeCell ref="M919:M920"/>
    <mergeCell ref="X919:X920"/>
    <mergeCell ref="AA915:AA918"/>
    <mergeCell ref="M889:M890"/>
    <mergeCell ref="AE889:AE890"/>
    <mergeCell ref="AF895:AF898"/>
    <mergeCell ref="AG895:AG898"/>
    <mergeCell ref="L897:L898"/>
    <mergeCell ref="M897:M898"/>
    <mergeCell ref="AE897:AE898"/>
    <mergeCell ref="K887:K890"/>
    <mergeCell ref="L887:L888"/>
    <mergeCell ref="M887:M888"/>
    <mergeCell ref="X887:X890"/>
    <mergeCell ref="AE891:AE892"/>
    <mergeCell ref="AF915:AF918"/>
    <mergeCell ref="L913:L914"/>
    <mergeCell ref="M913:M914"/>
    <mergeCell ref="Z915:Z918"/>
    <mergeCell ref="M899:M900"/>
    <mergeCell ref="AF891:AF894"/>
    <mergeCell ref="AB915:AB918"/>
    <mergeCell ref="J899:J904"/>
    <mergeCell ref="AG919:AG920"/>
    <mergeCell ref="K899:K904"/>
    <mergeCell ref="L899:L900"/>
    <mergeCell ref="AF905:AF914"/>
    <mergeCell ref="AG905:AG914"/>
    <mergeCell ref="L907:L908"/>
    <mergeCell ref="M907:M908"/>
    <mergeCell ref="AE907:AE908"/>
    <mergeCell ref="L909:L910"/>
    <mergeCell ref="M909:M910"/>
    <mergeCell ref="AE909:AE910"/>
    <mergeCell ref="L911:L912"/>
    <mergeCell ref="M911:M912"/>
    <mergeCell ref="Y905:Y914"/>
    <mergeCell ref="Z905:Z914"/>
    <mergeCell ref="AA905:AA914"/>
    <mergeCell ref="AB905:AB914"/>
    <mergeCell ref="AD905:AD926"/>
    <mergeCell ref="AE905:AE906"/>
    <mergeCell ref="AE911:AE912"/>
    <mergeCell ref="AG915:AG918"/>
    <mergeCell ref="AF921:AF924"/>
    <mergeCell ref="AE913:AE914"/>
    <mergeCell ref="Y915:Y918"/>
    <mergeCell ref="AG921:AG924"/>
    <mergeCell ref="L923:L924"/>
    <mergeCell ref="AD899:AD904"/>
    <mergeCell ref="AE899:AE900"/>
    <mergeCell ref="AF899:AF904"/>
    <mergeCell ref="AG899:AG904"/>
    <mergeCell ref="AE919:AE920"/>
    <mergeCell ref="AF919:AF920"/>
    <mergeCell ref="M921:M922"/>
    <mergeCell ref="X921:X924"/>
    <mergeCell ref="Y921:Y924"/>
    <mergeCell ref="Z921:Z924"/>
    <mergeCell ref="AA921:AA924"/>
    <mergeCell ref="C905:C920"/>
    <mergeCell ref="AE925:AE926"/>
    <mergeCell ref="AF925:AF926"/>
    <mergeCell ref="L917:L918"/>
    <mergeCell ref="M917:M918"/>
    <mergeCell ref="AE917:AE918"/>
    <mergeCell ref="L915:L916"/>
    <mergeCell ref="AE921:AE922"/>
    <mergeCell ref="D905:D920"/>
    <mergeCell ref="E905:E920"/>
    <mergeCell ref="F905:F920"/>
    <mergeCell ref="G905:G914"/>
    <mergeCell ref="H905:H914"/>
    <mergeCell ref="G915:G918"/>
    <mergeCell ref="H915:H918"/>
    <mergeCell ref="G919:G920"/>
    <mergeCell ref="H919:H920"/>
    <mergeCell ref="I915:I918"/>
    <mergeCell ref="M915:M916"/>
    <mergeCell ref="X915:X918"/>
    <mergeCell ref="AE915:AE916"/>
    <mergeCell ref="A927:A936"/>
    <mergeCell ref="C927:C934"/>
    <mergeCell ref="D927:D934"/>
    <mergeCell ref="E927:E934"/>
    <mergeCell ref="F927:F934"/>
    <mergeCell ref="G927:G934"/>
    <mergeCell ref="H927:H934"/>
    <mergeCell ref="M925:M926"/>
    <mergeCell ref="X925:X926"/>
    <mergeCell ref="Y925:Y926"/>
    <mergeCell ref="Z925:Z926"/>
    <mergeCell ref="AA925:AA926"/>
    <mergeCell ref="AB925:AB926"/>
    <mergeCell ref="G925:G926"/>
    <mergeCell ref="H925:H926"/>
    <mergeCell ref="I925:I926"/>
    <mergeCell ref="J925:J926"/>
    <mergeCell ref="K925:K926"/>
    <mergeCell ref="L925:L926"/>
    <mergeCell ref="C935:C936"/>
    <mergeCell ref="D935:D936"/>
    <mergeCell ref="E935:E936"/>
    <mergeCell ref="F935:F936"/>
    <mergeCell ref="C921:C926"/>
    <mergeCell ref="D921:D926"/>
    <mergeCell ref="E921:E926"/>
    <mergeCell ref="F921:F926"/>
    <mergeCell ref="G921:G924"/>
    <mergeCell ref="M923:M924"/>
    <mergeCell ref="AA935:AA936"/>
    <mergeCell ref="AB935:AB936"/>
    <mergeCell ref="G935:G936"/>
    <mergeCell ref="AD935:AD936"/>
    <mergeCell ref="AE935:AE936"/>
    <mergeCell ref="AF935:AF936"/>
    <mergeCell ref="H921:H924"/>
    <mergeCell ref="I921:I924"/>
    <mergeCell ref="J921:J924"/>
    <mergeCell ref="K921:K924"/>
    <mergeCell ref="AE643:AE644"/>
    <mergeCell ref="AE635:AE636"/>
    <mergeCell ref="AE641:AE642"/>
    <mergeCell ref="L641:L642"/>
    <mergeCell ref="M641:M642"/>
    <mergeCell ref="L637:L638"/>
    <mergeCell ref="M637:M638"/>
    <mergeCell ref="L639:L640"/>
    <mergeCell ref="AE645:AE646"/>
    <mergeCell ref="L667:L668"/>
    <mergeCell ref="L663:L664"/>
    <mergeCell ref="L683:L684"/>
    <mergeCell ref="K719:K724"/>
    <mergeCell ref="X719:X724"/>
    <mergeCell ref="Y719:Y724"/>
    <mergeCell ref="Z719:Z724"/>
    <mergeCell ref="M695:M696"/>
    <mergeCell ref="X695:X702"/>
    <mergeCell ref="M691:M692"/>
    <mergeCell ref="M693:M694"/>
    <mergeCell ref="Y703:Y710"/>
    <mergeCell ref="Z703:Z710"/>
    <mergeCell ref="Y919:Y920"/>
    <mergeCell ref="H711:H718"/>
    <mergeCell ref="I711:I718"/>
    <mergeCell ref="H737:H744"/>
    <mergeCell ref="AF927:AF934"/>
    <mergeCell ref="AG927:AG934"/>
    <mergeCell ref="L929:L930"/>
    <mergeCell ref="M929:M930"/>
    <mergeCell ref="AE929:AE930"/>
    <mergeCell ref="L931:L932"/>
    <mergeCell ref="M931:M932"/>
    <mergeCell ref="AE931:AE932"/>
    <mergeCell ref="L933:L934"/>
    <mergeCell ref="M933:M934"/>
    <mergeCell ref="Y927:Y934"/>
    <mergeCell ref="Z927:Z934"/>
    <mergeCell ref="AA927:AA934"/>
    <mergeCell ref="AB927:AB934"/>
    <mergeCell ref="AD927:AD934"/>
    <mergeCell ref="AE927:AE928"/>
    <mergeCell ref="AE933:AE934"/>
    <mergeCell ref="Z919:Z920"/>
    <mergeCell ref="AA919:AA920"/>
    <mergeCell ref="AB919:AB920"/>
    <mergeCell ref="J915:J918"/>
    <mergeCell ref="K915:K918"/>
    <mergeCell ref="AG925:AG926"/>
    <mergeCell ref="H765:H772"/>
    <mergeCell ref="M807:M808"/>
    <mergeCell ref="X807:X814"/>
    <mergeCell ref="J829:J834"/>
    <mergeCell ref="K829:K834"/>
    <mergeCell ref="L829:L830"/>
    <mergeCell ref="AE923:AE924"/>
    <mergeCell ref="L921:L922"/>
    <mergeCell ref="AG935:AG936"/>
    <mergeCell ref="L927:L928"/>
    <mergeCell ref="M927:M928"/>
    <mergeCell ref="X927:X934"/>
    <mergeCell ref="C689:C694"/>
    <mergeCell ref="D689:D694"/>
    <mergeCell ref="E689:E694"/>
    <mergeCell ref="F689:F694"/>
    <mergeCell ref="G689:G694"/>
    <mergeCell ref="I703:I710"/>
    <mergeCell ref="J703:J710"/>
    <mergeCell ref="K703:K710"/>
    <mergeCell ref="C703:C710"/>
    <mergeCell ref="D703:D710"/>
    <mergeCell ref="E703:E710"/>
    <mergeCell ref="F703:F710"/>
    <mergeCell ref="G703:G710"/>
    <mergeCell ref="H703:H710"/>
    <mergeCell ref="H695:H702"/>
    <mergeCell ref="L695:L696"/>
    <mergeCell ref="L691:L692"/>
    <mergeCell ref="X689:X694"/>
    <mergeCell ref="Y737:Y744"/>
    <mergeCell ref="Z737:Z744"/>
    <mergeCell ref="AA737:AA744"/>
    <mergeCell ref="AB737:AB744"/>
    <mergeCell ref="G737:G744"/>
    <mergeCell ref="L737:L738"/>
    <mergeCell ref="H725:H732"/>
    <mergeCell ref="AB719:AB724"/>
    <mergeCell ref="I719:I724"/>
    <mergeCell ref="J719:J724"/>
    <mergeCell ref="I661:I668"/>
    <mergeCell ref="J661:J668"/>
    <mergeCell ref="K661:K668"/>
    <mergeCell ref="H669:H672"/>
    <mergeCell ref="I669:I672"/>
    <mergeCell ref="J669:J672"/>
    <mergeCell ref="K669:K672"/>
    <mergeCell ref="C673:C688"/>
    <mergeCell ref="D673:D688"/>
    <mergeCell ref="E673:E688"/>
    <mergeCell ref="F673:F688"/>
    <mergeCell ref="G673:G688"/>
    <mergeCell ref="H673:H688"/>
    <mergeCell ref="I695:I702"/>
    <mergeCell ref="J695:J702"/>
    <mergeCell ref="K695:K702"/>
    <mergeCell ref="C695:C702"/>
    <mergeCell ref="D695:D702"/>
    <mergeCell ref="E695:E702"/>
    <mergeCell ref="F695:F702"/>
    <mergeCell ref="G695:G702"/>
    <mergeCell ref="I673:I688"/>
    <mergeCell ref="J673:J688"/>
    <mergeCell ref="K673:K688"/>
    <mergeCell ref="H689:H694"/>
    <mergeCell ref="I689:I694"/>
    <mergeCell ref="K689:K694"/>
    <mergeCell ref="Z481:Z486"/>
    <mergeCell ref="AA481:AA486"/>
    <mergeCell ref="AB481:AB486"/>
    <mergeCell ref="K439:K446"/>
    <mergeCell ref="L439:L440"/>
    <mergeCell ref="I385:I392"/>
    <mergeCell ref="G669:G672"/>
    <mergeCell ref="K623:K630"/>
    <mergeCell ref="G641:G648"/>
    <mergeCell ref="H641:H648"/>
    <mergeCell ref="I641:I648"/>
    <mergeCell ref="J653:J660"/>
    <mergeCell ref="K653:K660"/>
    <mergeCell ref="G635:G640"/>
    <mergeCell ref="H635:H640"/>
    <mergeCell ref="I635:I640"/>
    <mergeCell ref="I653:I660"/>
    <mergeCell ref="AB669:AB672"/>
    <mergeCell ref="G623:G630"/>
    <mergeCell ref="H623:H630"/>
    <mergeCell ref="I623:I630"/>
    <mergeCell ref="J623:J630"/>
    <mergeCell ref="H613:H616"/>
    <mergeCell ref="J613:J616"/>
    <mergeCell ref="K613:K616"/>
    <mergeCell ref="I613:I616"/>
    <mergeCell ref="G613:G616"/>
    <mergeCell ref="G619:G622"/>
    <mergeCell ref="H619:H622"/>
    <mergeCell ref="I619:I622"/>
    <mergeCell ref="J619:J622"/>
    <mergeCell ref="K619:K622"/>
    <mergeCell ref="M367:M368"/>
    <mergeCell ref="X341:X352"/>
    <mergeCell ref="L339:L340"/>
    <mergeCell ref="M339:M340"/>
    <mergeCell ref="M337:M338"/>
    <mergeCell ref="X335:X338"/>
    <mergeCell ref="K339:K340"/>
    <mergeCell ref="AB513:AB514"/>
    <mergeCell ref="M611:M612"/>
    <mergeCell ref="X611:X612"/>
    <mergeCell ref="Y297:Y304"/>
    <mergeCell ref="I559:I568"/>
    <mergeCell ref="J559:J568"/>
    <mergeCell ref="K559:K568"/>
    <mergeCell ref="L565:L566"/>
    <mergeCell ref="L561:L562"/>
    <mergeCell ref="M561:M562"/>
    <mergeCell ref="Y569:Y576"/>
    <mergeCell ref="Z569:Z576"/>
    <mergeCell ref="AA569:AA576"/>
    <mergeCell ref="AB569:AB576"/>
    <mergeCell ref="M575:M576"/>
    <mergeCell ref="AB577:AB582"/>
    <mergeCell ref="M565:M566"/>
    <mergeCell ref="K605:K610"/>
    <mergeCell ref="I305:I308"/>
    <mergeCell ref="J305:J308"/>
    <mergeCell ref="L525:L526"/>
    <mergeCell ref="M525:M526"/>
    <mergeCell ref="L489:L490"/>
    <mergeCell ref="M489:M490"/>
    <mergeCell ref="M487:M488"/>
    <mergeCell ref="D267:D308"/>
    <mergeCell ref="E267:E308"/>
    <mergeCell ref="F267:F308"/>
    <mergeCell ref="G267:G272"/>
    <mergeCell ref="H267:H272"/>
    <mergeCell ref="G305:G308"/>
    <mergeCell ref="H305:H308"/>
    <mergeCell ref="L303:L304"/>
    <mergeCell ref="M303:M304"/>
    <mergeCell ref="J267:J272"/>
    <mergeCell ref="K267:K272"/>
    <mergeCell ref="M271:M272"/>
    <mergeCell ref="K265:K266"/>
    <mergeCell ref="L309:L310"/>
    <mergeCell ref="M309:M310"/>
    <mergeCell ref="M311:M312"/>
    <mergeCell ref="L311:L312"/>
    <mergeCell ref="K309:K312"/>
    <mergeCell ref="K305:K308"/>
    <mergeCell ref="L279:L280"/>
    <mergeCell ref="L281:L282"/>
    <mergeCell ref="L283:L284"/>
    <mergeCell ref="L285:L286"/>
    <mergeCell ref="L287:L288"/>
    <mergeCell ref="K273:K296"/>
    <mergeCell ref="J273:J296"/>
    <mergeCell ref="G273:G296"/>
    <mergeCell ref="L307:L308"/>
    <mergeCell ref="M307:M308"/>
    <mergeCell ref="L305:L306"/>
    <mergeCell ref="M305:M306"/>
    <mergeCell ref="L301:L302"/>
    <mergeCell ref="A613:A776"/>
    <mergeCell ref="AC227:AC428"/>
    <mergeCell ref="C257:C266"/>
    <mergeCell ref="D257:D266"/>
    <mergeCell ref="E257:E266"/>
    <mergeCell ref="F257:F266"/>
    <mergeCell ref="J257:J260"/>
    <mergeCell ref="G265:G266"/>
    <mergeCell ref="Y773:Y776"/>
    <mergeCell ref="Z773:Z776"/>
    <mergeCell ref="AA773:AA776"/>
    <mergeCell ref="AB773:AB776"/>
    <mergeCell ref="I773:I776"/>
    <mergeCell ref="J773:J776"/>
    <mergeCell ref="K773:K776"/>
    <mergeCell ref="L773:L774"/>
    <mergeCell ref="M773:M774"/>
    <mergeCell ref="X773:X776"/>
    <mergeCell ref="L775:L776"/>
    <mergeCell ref="M775:M776"/>
    <mergeCell ref="C773:C776"/>
    <mergeCell ref="D773:D776"/>
    <mergeCell ref="E773:E776"/>
    <mergeCell ref="F773:F776"/>
    <mergeCell ref="G297:G304"/>
    <mergeCell ref="H297:H304"/>
    <mergeCell ref="I297:I304"/>
    <mergeCell ref="E401:E414"/>
    <mergeCell ref="D369:D414"/>
    <mergeCell ref="K319:K322"/>
    <mergeCell ref="I265:I266"/>
    <mergeCell ref="C267:C308"/>
    <mergeCell ref="C309:C322"/>
    <mergeCell ref="D309:D322"/>
    <mergeCell ref="M323:M324"/>
    <mergeCell ref="J319:J322"/>
    <mergeCell ref="E315:E322"/>
    <mergeCell ref="F315:F322"/>
    <mergeCell ref="G315:G318"/>
    <mergeCell ref="H315:H318"/>
    <mergeCell ref="I315:I318"/>
    <mergeCell ref="J315:J318"/>
    <mergeCell ref="K315:K318"/>
    <mergeCell ref="X309:X312"/>
    <mergeCell ref="G313:G314"/>
    <mergeCell ref="H313:H314"/>
    <mergeCell ref="I313:I314"/>
    <mergeCell ref="J313:J314"/>
    <mergeCell ref="K313:K314"/>
    <mergeCell ref="E309:E314"/>
    <mergeCell ref="F309:F314"/>
    <mergeCell ref="G309:G312"/>
    <mergeCell ref="H309:H312"/>
    <mergeCell ref="G319:G322"/>
    <mergeCell ref="H319:H322"/>
    <mergeCell ref="L319:L320"/>
    <mergeCell ref="M319:M320"/>
    <mergeCell ref="I319:I322"/>
    <mergeCell ref="I309:I312"/>
    <mergeCell ref="J309:J312"/>
    <mergeCell ref="I323:I334"/>
    <mergeCell ref="J323:J334"/>
    <mergeCell ref="L317:L318"/>
    <mergeCell ref="M317:M318"/>
    <mergeCell ref="C323:C340"/>
    <mergeCell ref="D323:D340"/>
    <mergeCell ref="E323:E340"/>
    <mergeCell ref="F323:F340"/>
    <mergeCell ref="G323:G334"/>
    <mergeCell ref="H323:H334"/>
    <mergeCell ref="G335:G338"/>
    <mergeCell ref="H335:H338"/>
    <mergeCell ref="G339:G340"/>
    <mergeCell ref="H339:H340"/>
    <mergeCell ref="F369:F384"/>
    <mergeCell ref="G369:G384"/>
    <mergeCell ref="H369:H384"/>
    <mergeCell ref="I369:I384"/>
    <mergeCell ref="J369:J384"/>
    <mergeCell ref="I361:I368"/>
    <mergeCell ref="J361:J368"/>
    <mergeCell ref="I339:I340"/>
    <mergeCell ref="J339:J340"/>
    <mergeCell ref="C369:C414"/>
    <mergeCell ref="E369:E384"/>
    <mergeCell ref="G385:G392"/>
    <mergeCell ref="H385:H392"/>
    <mergeCell ref="H361:H368"/>
    <mergeCell ref="H401:H414"/>
    <mergeCell ref="G401:G414"/>
    <mergeCell ref="F385:F400"/>
    <mergeCell ref="C421:C428"/>
    <mergeCell ref="D421:D428"/>
    <mergeCell ref="E421:E428"/>
    <mergeCell ref="F421:F428"/>
    <mergeCell ref="G421:G428"/>
    <mergeCell ref="H421:H428"/>
    <mergeCell ref="I421:I428"/>
    <mergeCell ref="J421:J428"/>
    <mergeCell ref="X225:X226"/>
    <mergeCell ref="C225:C226"/>
    <mergeCell ref="D225:D226"/>
    <mergeCell ref="E225:E226"/>
    <mergeCell ref="F225:F226"/>
    <mergeCell ref="G225:G226"/>
    <mergeCell ref="H225:H226"/>
    <mergeCell ref="M291:M292"/>
    <mergeCell ref="AD411:AD412"/>
    <mergeCell ref="AD383:AD384"/>
    <mergeCell ref="G393:G400"/>
    <mergeCell ref="C341:C368"/>
    <mergeCell ref="D341:D368"/>
    <mergeCell ref="E341:E368"/>
    <mergeCell ref="F341:F368"/>
    <mergeCell ref="G341:G352"/>
    <mergeCell ref="J385:J392"/>
    <mergeCell ref="K385:K392"/>
    <mergeCell ref="L385:L386"/>
    <mergeCell ref="M385:M386"/>
    <mergeCell ref="L387:L388"/>
    <mergeCell ref="M387:M388"/>
    <mergeCell ref="L389:L390"/>
    <mergeCell ref="M389:M390"/>
    <mergeCell ref="I429:I430"/>
    <mergeCell ref="J429:J430"/>
    <mergeCell ref="K429:K430"/>
    <mergeCell ref="AD425:AD426"/>
    <mergeCell ref="AD427:AD428"/>
    <mergeCell ref="H393:H400"/>
    <mergeCell ref="I393:I400"/>
    <mergeCell ref="J393:J400"/>
    <mergeCell ref="X385:X392"/>
    <mergeCell ref="D161:D162"/>
    <mergeCell ref="E161:E162"/>
    <mergeCell ref="F161:F162"/>
    <mergeCell ref="G161:G162"/>
    <mergeCell ref="H161:H162"/>
    <mergeCell ref="I161:I162"/>
    <mergeCell ref="AB419:AB420"/>
    <mergeCell ref="AD419:AD420"/>
    <mergeCell ref="AD343:AD344"/>
    <mergeCell ref="AA369:AA384"/>
    <mergeCell ref="M395:M396"/>
    <mergeCell ref="J265:J266"/>
    <mergeCell ref="X273:X296"/>
    <mergeCell ref="X297:X304"/>
    <mergeCell ref="X305:X308"/>
    <mergeCell ref="J297:J304"/>
    <mergeCell ref="K297:K304"/>
    <mergeCell ref="L351:L352"/>
    <mergeCell ref="K323:K334"/>
    <mergeCell ref="X323:X334"/>
    <mergeCell ref="K361:K368"/>
    <mergeCell ref="X361:X368"/>
    <mergeCell ref="L367:L368"/>
    <mergeCell ref="AD513:AD514"/>
    <mergeCell ref="J513:J514"/>
    <mergeCell ref="K513:K514"/>
    <mergeCell ref="L513:L514"/>
    <mergeCell ref="M513:M514"/>
    <mergeCell ref="X513:X514"/>
    <mergeCell ref="Y513:Y514"/>
    <mergeCell ref="AE611:AE612"/>
    <mergeCell ref="Z513:Z514"/>
    <mergeCell ref="AF429:AF430"/>
    <mergeCell ref="AG429:AG430"/>
    <mergeCell ref="B227:B430"/>
    <mergeCell ref="C513:C514"/>
    <mergeCell ref="D513:D514"/>
    <mergeCell ref="E513:E514"/>
    <mergeCell ref="F513:F514"/>
    <mergeCell ref="G513:G514"/>
    <mergeCell ref="H513:H514"/>
    <mergeCell ref="I513:I514"/>
    <mergeCell ref="X429:X430"/>
    <mergeCell ref="Y429:Y430"/>
    <mergeCell ref="Z429:Z430"/>
    <mergeCell ref="AA429:AA430"/>
    <mergeCell ref="AB429:AB430"/>
    <mergeCell ref="AE429:AE430"/>
    <mergeCell ref="X419:X420"/>
    <mergeCell ref="C429:C430"/>
    <mergeCell ref="D429:D430"/>
    <mergeCell ref="E429:E430"/>
    <mergeCell ref="F429:F430"/>
    <mergeCell ref="G429:G430"/>
    <mergeCell ref="H429:H430"/>
    <mergeCell ref="G755:G758"/>
    <mergeCell ref="H755:H758"/>
    <mergeCell ref="I755:I758"/>
    <mergeCell ref="J755:J758"/>
    <mergeCell ref="K755:K758"/>
    <mergeCell ref="X755:X758"/>
    <mergeCell ref="Y733:Y736"/>
    <mergeCell ref="Z733:Z736"/>
    <mergeCell ref="AA733:AA736"/>
    <mergeCell ref="AB733:AB736"/>
    <mergeCell ref="Y611:Y612"/>
    <mergeCell ref="Z611:Z612"/>
    <mergeCell ref="AA611:AA612"/>
    <mergeCell ref="AB611:AB612"/>
    <mergeCell ref="AD611:AD612"/>
    <mergeCell ref="I611:I612"/>
    <mergeCell ref="J611:J612"/>
    <mergeCell ref="K611:K612"/>
    <mergeCell ref="L611:L612"/>
    <mergeCell ref="L697:L698"/>
    <mergeCell ref="M697:M698"/>
    <mergeCell ref="I737:I744"/>
    <mergeCell ref="J737:J744"/>
    <mergeCell ref="K737:K744"/>
    <mergeCell ref="G733:G736"/>
    <mergeCell ref="H733:H736"/>
    <mergeCell ref="G725:G732"/>
    <mergeCell ref="L717:L718"/>
    <mergeCell ref="M717:M718"/>
    <mergeCell ref="L731:L732"/>
    <mergeCell ref="J689:J694"/>
    <mergeCell ref="G719:G724"/>
    <mergeCell ref="H935:H936"/>
    <mergeCell ref="I935:I936"/>
    <mergeCell ref="J935:J936"/>
    <mergeCell ref="AF611:AF612"/>
    <mergeCell ref="AG611:AG612"/>
    <mergeCell ref="AF785:AF786"/>
    <mergeCell ref="Y765:Y772"/>
    <mergeCell ref="Z765:Z772"/>
    <mergeCell ref="AA765:AA772"/>
    <mergeCell ref="AB765:AB772"/>
    <mergeCell ref="I765:I772"/>
    <mergeCell ref="J765:J772"/>
    <mergeCell ref="K765:K772"/>
    <mergeCell ref="L765:L766"/>
    <mergeCell ref="M765:M766"/>
    <mergeCell ref="X765:X772"/>
    <mergeCell ref="AD785:AD786"/>
    <mergeCell ref="H785:H786"/>
    <mergeCell ref="I785:I786"/>
    <mergeCell ref="J785:J786"/>
    <mergeCell ref="I725:I732"/>
    <mergeCell ref="J725:J732"/>
    <mergeCell ref="K725:K732"/>
    <mergeCell ref="X785:X786"/>
    <mergeCell ref="Y785:Y786"/>
    <mergeCell ref="Z785:Z786"/>
    <mergeCell ref="M875:M876"/>
    <mergeCell ref="J857:J868"/>
    <mergeCell ref="K857:K868"/>
    <mergeCell ref="J807:J814"/>
    <mergeCell ref="K807:K814"/>
    <mergeCell ref="L807:L808"/>
    <mergeCell ref="G773:G776"/>
    <mergeCell ref="H773:H776"/>
    <mergeCell ref="L767:L768"/>
    <mergeCell ref="M767:M768"/>
    <mergeCell ref="L771:L772"/>
    <mergeCell ref="I745:I754"/>
    <mergeCell ref="J745:J754"/>
    <mergeCell ref="H745:H754"/>
    <mergeCell ref="L769:L770"/>
    <mergeCell ref="M769:M770"/>
    <mergeCell ref="G765:G772"/>
    <mergeCell ref="C611:C612"/>
    <mergeCell ref="D611:D612"/>
    <mergeCell ref="E611:E612"/>
    <mergeCell ref="F611:F612"/>
    <mergeCell ref="G611:G612"/>
    <mergeCell ref="H611:H612"/>
    <mergeCell ref="M771:M772"/>
    <mergeCell ref="C737:C764"/>
    <mergeCell ref="D737:D764"/>
    <mergeCell ref="E737:E764"/>
    <mergeCell ref="F737:F764"/>
    <mergeCell ref="C765:C772"/>
    <mergeCell ref="D765:D772"/>
    <mergeCell ref="E765:E772"/>
    <mergeCell ref="F765:F772"/>
    <mergeCell ref="C733:C736"/>
    <mergeCell ref="D733:D736"/>
    <mergeCell ref="E733:E736"/>
    <mergeCell ref="F733:F736"/>
    <mergeCell ref="K745:K754"/>
    <mergeCell ref="G745:G754"/>
    <mergeCell ref="K841:K850"/>
    <mergeCell ref="L841:L842"/>
    <mergeCell ref="M841:M842"/>
    <mergeCell ref="X851:X852"/>
    <mergeCell ref="Y851:Y852"/>
    <mergeCell ref="Z851:Z852"/>
    <mergeCell ref="J835:J840"/>
    <mergeCell ref="K835:K840"/>
    <mergeCell ref="L835:L836"/>
    <mergeCell ref="M835:M836"/>
    <mergeCell ref="L833:L834"/>
    <mergeCell ref="M833:M834"/>
    <mergeCell ref="M847:M848"/>
    <mergeCell ref="X841:X850"/>
    <mergeCell ref="Y841:Y850"/>
    <mergeCell ref="X787:X798"/>
    <mergeCell ref="Y787:Y798"/>
    <mergeCell ref="Z787:Z798"/>
    <mergeCell ref="AB785:AB786"/>
    <mergeCell ref="L799:L800"/>
    <mergeCell ref="M799:M800"/>
    <mergeCell ref="X799:X806"/>
    <mergeCell ref="Y799:Y806"/>
    <mergeCell ref="Z799:Z806"/>
    <mergeCell ref="L805:L806"/>
    <mergeCell ref="M805:M806"/>
    <mergeCell ref="G799:G806"/>
    <mergeCell ref="H799:H806"/>
    <mergeCell ref="I799:I806"/>
    <mergeCell ref="J799:J806"/>
    <mergeCell ref="L793:L794"/>
    <mergeCell ref="M793:M794"/>
    <mergeCell ref="L797:L798"/>
    <mergeCell ref="M797:M798"/>
    <mergeCell ref="K935:K936"/>
    <mergeCell ref="L935:L936"/>
    <mergeCell ref="M935:M936"/>
    <mergeCell ref="X935:X936"/>
    <mergeCell ref="Y935:Y936"/>
    <mergeCell ref="Z935:Z936"/>
    <mergeCell ref="I927:I934"/>
    <mergeCell ref="J927:J934"/>
    <mergeCell ref="K927:K934"/>
    <mergeCell ref="AB921:AB924"/>
    <mergeCell ref="I905:I914"/>
    <mergeCell ref="J905:J914"/>
    <mergeCell ref="K905:K914"/>
    <mergeCell ref="L905:L906"/>
    <mergeCell ref="M905:M906"/>
    <mergeCell ref="X905:X914"/>
    <mergeCell ref="C787:C798"/>
    <mergeCell ref="D787:D798"/>
    <mergeCell ref="E787:E798"/>
    <mergeCell ref="C799:C806"/>
    <mergeCell ref="D799:D806"/>
    <mergeCell ref="E799:E806"/>
    <mergeCell ref="G787:G798"/>
    <mergeCell ref="H787:H798"/>
    <mergeCell ref="I787:I798"/>
    <mergeCell ref="J787:J798"/>
    <mergeCell ref="K787:K798"/>
    <mergeCell ref="L857:L858"/>
    <mergeCell ref="M857:M858"/>
    <mergeCell ref="I851:I852"/>
    <mergeCell ref="J851:J852"/>
    <mergeCell ref="K851:K852"/>
    <mergeCell ref="L851:L852"/>
    <mergeCell ref="F787:F806"/>
    <mergeCell ref="M801:M802"/>
    <mergeCell ref="L803:L804"/>
    <mergeCell ref="M803:M804"/>
    <mergeCell ref="K799:K806"/>
    <mergeCell ref="H829:H834"/>
    <mergeCell ref="I829:I834"/>
    <mergeCell ref="L801:L802"/>
    <mergeCell ref="I807:I814"/>
    <mergeCell ref="M851:M852"/>
    <mergeCell ref="G851:G852"/>
    <mergeCell ref="H851:H852"/>
    <mergeCell ref="H835:H840"/>
    <mergeCell ref="I835:I840"/>
    <mergeCell ref="H841:H850"/>
    <mergeCell ref="AA851:AA852"/>
    <mergeCell ref="AB851:AB852"/>
    <mergeCell ref="L391:L392"/>
    <mergeCell ref="M391:M392"/>
    <mergeCell ref="G353:G360"/>
    <mergeCell ref="H353:H360"/>
    <mergeCell ref="I353:I360"/>
    <mergeCell ref="J353:J360"/>
    <mergeCell ref="K353:K360"/>
    <mergeCell ref="H341:H352"/>
    <mergeCell ref="I341:I352"/>
    <mergeCell ref="J341:J352"/>
    <mergeCell ref="K341:K352"/>
    <mergeCell ref="G361:G368"/>
    <mergeCell ref="AE785:AE786"/>
    <mergeCell ref="AD841:AD850"/>
    <mergeCell ref="X835:X840"/>
    <mergeCell ref="Y835:Y840"/>
    <mergeCell ref="Z835:Z840"/>
    <mergeCell ref="AA835:AA840"/>
    <mergeCell ref="AD737:AD776"/>
    <mergeCell ref="AE793:AE794"/>
    <mergeCell ref="AA785:AA786"/>
    <mergeCell ref="AE513:AE514"/>
    <mergeCell ref="AA513:AA514"/>
    <mergeCell ref="L763:L764"/>
    <mergeCell ref="M763:M764"/>
    <mergeCell ref="Y755:Y758"/>
    <mergeCell ref="K393:K400"/>
    <mergeCell ref="L393:L394"/>
    <mergeCell ref="M393:M394"/>
    <mergeCell ref="L395:L396"/>
    <mergeCell ref="L399:L400"/>
    <mergeCell ref="M399:M400"/>
    <mergeCell ref="G417:G420"/>
    <mergeCell ref="H417:H420"/>
    <mergeCell ref="I417:I420"/>
    <mergeCell ref="J417:J420"/>
    <mergeCell ref="K417:K420"/>
    <mergeCell ref="L417:L418"/>
    <mergeCell ref="M417:M418"/>
    <mergeCell ref="X725:X732"/>
    <mergeCell ref="M667:M668"/>
    <mergeCell ref="J589:J596"/>
    <mergeCell ref="K589:K596"/>
    <mergeCell ref="L589:L590"/>
    <mergeCell ref="G577:G582"/>
    <mergeCell ref="H577:H582"/>
    <mergeCell ref="I577:I582"/>
    <mergeCell ref="J577:J582"/>
    <mergeCell ref="K577:K582"/>
    <mergeCell ref="L577:L578"/>
    <mergeCell ref="M577:M578"/>
    <mergeCell ref="X577:X582"/>
    <mergeCell ref="M647:M648"/>
    <mergeCell ref="J635:J640"/>
    <mergeCell ref="K635:K640"/>
    <mergeCell ref="L635:L636"/>
    <mergeCell ref="M645:M646"/>
    <mergeCell ref="L671:L672"/>
    <mergeCell ref="M671:M672"/>
    <mergeCell ref="X393:X400"/>
    <mergeCell ref="M409:M410"/>
    <mergeCell ref="L413:L414"/>
    <mergeCell ref="AB393:AB400"/>
    <mergeCell ref="Y385:Y392"/>
    <mergeCell ref="Z385:Z392"/>
    <mergeCell ref="AA385:AA392"/>
    <mergeCell ref="AB385:AB392"/>
    <mergeCell ref="X353:X360"/>
    <mergeCell ref="Y353:Y360"/>
    <mergeCell ref="AB339:AB340"/>
    <mergeCell ref="X339:X340"/>
    <mergeCell ref="Y339:Y340"/>
    <mergeCell ref="Z339:Z340"/>
    <mergeCell ref="AB369:AB384"/>
    <mergeCell ref="AA339:AA340"/>
    <mergeCell ref="AA323:AA334"/>
    <mergeCell ref="AB323:AB334"/>
    <mergeCell ref="Z361:Z368"/>
    <mergeCell ref="Z341:Z352"/>
    <mergeCell ref="AA341:AA352"/>
    <mergeCell ref="AB341:AB352"/>
    <mergeCell ref="Z335:Z338"/>
    <mergeCell ref="AA335:AA338"/>
    <mergeCell ref="Y323:Y334"/>
    <mergeCell ref="Z323:Z334"/>
    <mergeCell ref="Y361:Y368"/>
    <mergeCell ref="AF267:AF272"/>
    <mergeCell ref="AE279:AE280"/>
    <mergeCell ref="AE281:AE282"/>
    <mergeCell ref="AE283:AE284"/>
    <mergeCell ref="AE285:AE286"/>
    <mergeCell ref="AE287:AE288"/>
    <mergeCell ref="AE289:AE290"/>
    <mergeCell ref="AE291:AE292"/>
    <mergeCell ref="AE293:AE294"/>
    <mergeCell ref="AE295:AE296"/>
    <mergeCell ref="AF273:AF296"/>
    <mergeCell ref="AF297:AF304"/>
    <mergeCell ref="AD387:AD388"/>
    <mergeCell ref="AD389:AD390"/>
    <mergeCell ref="AD391:AD392"/>
    <mergeCell ref="AD393:AD394"/>
    <mergeCell ref="AD395:AD396"/>
    <mergeCell ref="AD321:AD322"/>
    <mergeCell ref="AD277:AD278"/>
    <mergeCell ref="AE277:AE278"/>
    <mergeCell ref="AF339:AF340"/>
    <mergeCell ref="AF341:AF352"/>
    <mergeCell ref="AF353:AF360"/>
    <mergeCell ref="AD353:AD354"/>
    <mergeCell ref="AD355:AD356"/>
    <mergeCell ref="AD361:AD362"/>
    <mergeCell ref="AE363:AE364"/>
    <mergeCell ref="AD327:AD328"/>
    <mergeCell ref="AE327:AE328"/>
    <mergeCell ref="AD329:AD330"/>
    <mergeCell ref="AE329:AE330"/>
    <mergeCell ref="AE299:AE300"/>
    <mergeCell ref="AG323:AG340"/>
    <mergeCell ref="AF361:AF368"/>
    <mergeCell ref="AG341:AG368"/>
    <mergeCell ref="AE367:AE368"/>
    <mergeCell ref="AE351:AE352"/>
    <mergeCell ref="AE321:AE322"/>
    <mergeCell ref="AE301:AE302"/>
    <mergeCell ref="AE303:AE304"/>
    <mergeCell ref="AD409:AD410"/>
    <mergeCell ref="AB415:AB416"/>
    <mergeCell ref="AE415:AE416"/>
    <mergeCell ref="AD415:AD416"/>
    <mergeCell ref="AE353:AE354"/>
    <mergeCell ref="AD339:AD340"/>
    <mergeCell ref="AE339:AE340"/>
    <mergeCell ref="AD333:AD334"/>
    <mergeCell ref="AE333:AE334"/>
    <mergeCell ref="AD309:AD310"/>
    <mergeCell ref="AE309:AE310"/>
    <mergeCell ref="AD307:AD308"/>
    <mergeCell ref="AD305:AD306"/>
    <mergeCell ref="AD311:AD312"/>
    <mergeCell ref="AE311:AE312"/>
    <mergeCell ref="AE397:AE398"/>
    <mergeCell ref="AE399:AE400"/>
    <mergeCell ref="AE405:AE406"/>
    <mergeCell ref="AE383:AE384"/>
    <mergeCell ref="AD401:AD402"/>
    <mergeCell ref="AE401:AE402"/>
    <mergeCell ref="AE307:AE308"/>
    <mergeCell ref="AD413:AD414"/>
    <mergeCell ref="AD397:AD398"/>
    <mergeCell ref="AF319:AF322"/>
    <mergeCell ref="AG309:AG322"/>
    <mergeCell ref="AF323:AF334"/>
    <mergeCell ref="AF335:AF338"/>
    <mergeCell ref="AD405:AD406"/>
    <mergeCell ref="AE385:AE386"/>
    <mergeCell ref="AE387:AE388"/>
    <mergeCell ref="AE389:AE390"/>
    <mergeCell ref="AE391:AE392"/>
    <mergeCell ref="AE393:AE394"/>
    <mergeCell ref="AE395:AE396"/>
    <mergeCell ref="AE411:AE412"/>
    <mergeCell ref="AE355:AE356"/>
    <mergeCell ref="AD337:AD338"/>
    <mergeCell ref="C415:C420"/>
    <mergeCell ref="D415:D420"/>
    <mergeCell ref="E415:E420"/>
    <mergeCell ref="F415:F420"/>
    <mergeCell ref="G415:G416"/>
    <mergeCell ref="H415:H416"/>
    <mergeCell ref="I415:I416"/>
    <mergeCell ref="J415:J416"/>
    <mergeCell ref="K415:K416"/>
    <mergeCell ref="L415:L416"/>
    <mergeCell ref="M415:M416"/>
    <mergeCell ref="X415:X416"/>
    <mergeCell ref="Y415:Y416"/>
    <mergeCell ref="Z415:Z416"/>
    <mergeCell ref="AA415:AA416"/>
    <mergeCell ref="L401:L402"/>
    <mergeCell ref="M401:M402"/>
    <mergeCell ref="F401:F414"/>
    <mergeCell ref="AF29:AF44"/>
    <mergeCell ref="AE103:AE104"/>
    <mergeCell ref="AE105:AE106"/>
    <mergeCell ref="AE565:AE566"/>
    <mergeCell ref="AE577:AE578"/>
    <mergeCell ref="AE579:AE580"/>
    <mergeCell ref="AE581:AE582"/>
    <mergeCell ref="AE675:AE676"/>
    <mergeCell ref="AE677:AE678"/>
    <mergeCell ref="AE679:AE680"/>
    <mergeCell ref="AE681:AE682"/>
    <mergeCell ref="AE683:AE684"/>
    <mergeCell ref="AE763:AE764"/>
    <mergeCell ref="AE765:AE766"/>
    <mergeCell ref="AE767:AE768"/>
    <mergeCell ref="AE769:AE770"/>
    <mergeCell ref="AE771:AE772"/>
    <mergeCell ref="AF765:AF772"/>
    <mergeCell ref="AF305:AF308"/>
    <mergeCell ref="AE337:AE338"/>
    <mergeCell ref="AF513:AF514"/>
    <mergeCell ref="AF695:AF702"/>
    <mergeCell ref="AE699:AE700"/>
    <mergeCell ref="AF653:AF660"/>
    <mergeCell ref="AE417:AE418"/>
    <mergeCell ref="AF385:AF392"/>
    <mergeCell ref="AF393:AF400"/>
    <mergeCell ref="AF401:AF414"/>
    <mergeCell ref="AF417:AF420"/>
    <mergeCell ref="AF421:AF428"/>
    <mergeCell ref="AF415:AF416"/>
    <mergeCell ref="AE213:AE214"/>
    <mergeCell ref="AH227:AH430"/>
    <mergeCell ref="AF613:AF630"/>
    <mergeCell ref="AF641:AF648"/>
    <mergeCell ref="AG641:AG648"/>
    <mergeCell ref="AF661:AF672"/>
    <mergeCell ref="AG661:AG672"/>
    <mergeCell ref="AF673:AF688"/>
    <mergeCell ref="AG673:AG688"/>
    <mergeCell ref="AF689:AF694"/>
    <mergeCell ref="AG689:AG694"/>
    <mergeCell ref="AF711:AF718"/>
    <mergeCell ref="AG711:AG718"/>
    <mergeCell ref="AF719:AF724"/>
    <mergeCell ref="AG719:AG724"/>
    <mergeCell ref="AF725:AF732"/>
    <mergeCell ref="AG725:AG732"/>
    <mergeCell ref="AF733:AF736"/>
    <mergeCell ref="AG733:AG736"/>
    <mergeCell ref="AH613:AH786"/>
    <mergeCell ref="AG765:AG772"/>
    <mergeCell ref="AG785:AG786"/>
    <mergeCell ref="AG513:AG514"/>
    <mergeCell ref="AG695:AG702"/>
    <mergeCell ref="AG613:AG630"/>
    <mergeCell ref="AG653:AG660"/>
    <mergeCell ref="AG369:AG414"/>
    <mergeCell ref="AG415:AG420"/>
    <mergeCell ref="AG421:AG428"/>
    <mergeCell ref="AG267:AG308"/>
    <mergeCell ref="AF309:AF312"/>
    <mergeCell ref="AF313:AF314"/>
    <mergeCell ref="AF315:AF318"/>
    <mergeCell ref="AF175:AF180"/>
    <mergeCell ref="L177:L178"/>
    <mergeCell ref="M177:M178"/>
    <mergeCell ref="AE177:AE178"/>
    <mergeCell ref="L179:L180"/>
    <mergeCell ref="M179:M180"/>
    <mergeCell ref="AE179:AE180"/>
    <mergeCell ref="AF773:AF776"/>
    <mergeCell ref="AG773:AG776"/>
    <mergeCell ref="AF777:AF784"/>
    <mergeCell ref="AG777:AG784"/>
    <mergeCell ref="S940:W940"/>
    <mergeCell ref="AE773:AE774"/>
    <mergeCell ref="AE775:AE776"/>
    <mergeCell ref="AE777:AE778"/>
    <mergeCell ref="AE779:AE780"/>
    <mergeCell ref="AE781:AE782"/>
    <mergeCell ref="AE783:AE784"/>
    <mergeCell ref="AG737:AG764"/>
    <mergeCell ref="AF759:AF764"/>
    <mergeCell ref="AF745:AF754"/>
    <mergeCell ref="AF755:AF758"/>
    <mergeCell ref="AD423:AD424"/>
    <mergeCell ref="AD385:AD386"/>
    <mergeCell ref="AD407:AD408"/>
    <mergeCell ref="AD279:AD280"/>
    <mergeCell ref="AD281:AD282"/>
    <mergeCell ref="AD285:AD286"/>
    <mergeCell ref="AD287:AD288"/>
    <mergeCell ref="AD289:AD290"/>
    <mergeCell ref="AD291:AD292"/>
    <mergeCell ref="AD293:AD294"/>
    <mergeCell ref="E163:E180"/>
    <mergeCell ref="F163:F180"/>
    <mergeCell ref="B613:B786"/>
    <mergeCell ref="G175:G180"/>
    <mergeCell ref="H175:H180"/>
    <mergeCell ref="I175:I180"/>
    <mergeCell ref="J175:J180"/>
    <mergeCell ref="K175:K180"/>
    <mergeCell ref="L175:L176"/>
    <mergeCell ref="M175:M176"/>
    <mergeCell ref="X175:X180"/>
    <mergeCell ref="Y175:Y180"/>
    <mergeCell ref="Z175:Z180"/>
    <mergeCell ref="AA175:AA180"/>
    <mergeCell ref="AB175:AB180"/>
    <mergeCell ref="AD175:AD180"/>
    <mergeCell ref="AE175:AE176"/>
    <mergeCell ref="AD295:AD296"/>
    <mergeCell ref="AD283:AD284"/>
    <mergeCell ref="J401:J414"/>
    <mergeCell ref="K401:K414"/>
    <mergeCell ref="I401:I414"/>
    <mergeCell ref="AD417:AD418"/>
    <mergeCell ref="AD365:AD366"/>
    <mergeCell ref="AD367:AD368"/>
    <mergeCell ref="AD399:AD400"/>
    <mergeCell ref="AE407:AE408"/>
    <mergeCell ref="AE409:AE410"/>
    <mergeCell ref="AE413:AE414"/>
    <mergeCell ref="Y393:Y400"/>
    <mergeCell ref="Z393:Z400"/>
    <mergeCell ref="AA393:AA400"/>
  </mergeCells>
  <conditionalFormatting sqref="AF111:AH111">
    <cfRule type="iconSet" priority="237">
      <iconSet iconSet="3Symbols">
        <cfvo type="percent" val="0"/>
        <cfvo type="percent" val="33"/>
        <cfvo type="percent" val="67"/>
      </iconSet>
    </cfRule>
  </conditionalFormatting>
  <conditionalFormatting sqref="AF119:AG119">
    <cfRule type="iconSet" priority="236">
      <iconSet iconSet="3Symbols">
        <cfvo type="percent" val="0"/>
        <cfvo type="percent" val="33"/>
        <cfvo type="percent" val="67"/>
      </iconSet>
    </cfRule>
  </conditionalFormatting>
  <conditionalFormatting sqref="AG153">
    <cfRule type="iconSet" priority="235">
      <iconSet iconSet="3Symbols">
        <cfvo type="percent" val="0"/>
        <cfvo type="percent" val="33"/>
        <cfvo type="percent" val="67"/>
      </iconSet>
    </cfRule>
  </conditionalFormatting>
  <conditionalFormatting sqref="AG145">
    <cfRule type="iconSet" priority="234">
      <iconSet iconSet="3Symbols">
        <cfvo type="percent" val="0"/>
        <cfvo type="percent" val="33"/>
        <cfvo type="percent" val="67"/>
      </iconSet>
    </cfRule>
  </conditionalFormatting>
  <conditionalFormatting sqref="AC111">
    <cfRule type="colorScale" priority="238">
      <colorScale>
        <cfvo type="percent" val="45"/>
        <cfvo type="percent" val="85"/>
        <cfvo type="percent" val="100"/>
        <color rgb="FFF8696B"/>
        <color rgb="FFFFEB84"/>
        <color rgb="FF63BE7B"/>
      </colorScale>
    </cfRule>
    <cfRule type="colorScale" priority="239">
      <colorScale>
        <cfvo type="num" val="45"/>
        <cfvo type="num" val="85"/>
        <cfvo type="num" val="100"/>
        <color rgb="FFF8696B"/>
        <color rgb="FFFFEB84"/>
        <color rgb="FF63BE7B"/>
      </colorScale>
    </cfRule>
    <cfRule type="colorScale" priority="240">
      <colorScale>
        <cfvo type="num" val="0"/>
        <cfvo type="num" val="0"/>
        <cfvo type="num" val="85"/>
        <color rgb="FFF8696B"/>
        <color rgb="FFFFEB84"/>
        <color rgb="FF63BE7B"/>
      </colorScale>
    </cfRule>
  </conditionalFormatting>
  <conditionalFormatting sqref="AC163">
    <cfRule type="colorScale" priority="231">
      <colorScale>
        <cfvo type="percent" val="45"/>
        <cfvo type="percent" val="85"/>
        <cfvo type="percent" val="100"/>
        <color rgb="FFF8696B"/>
        <color rgb="FFFFEB84"/>
        <color rgb="FF63BE7B"/>
      </colorScale>
    </cfRule>
    <cfRule type="colorScale" priority="232">
      <colorScale>
        <cfvo type="num" val="45"/>
        <cfvo type="num" val="85"/>
        <cfvo type="num" val="100"/>
        <color rgb="FFF8696B"/>
        <color rgb="FFFFEB84"/>
        <color rgb="FF63BE7B"/>
      </colorScale>
    </cfRule>
    <cfRule type="colorScale" priority="233">
      <colorScale>
        <cfvo type="num" val="0"/>
        <cfvo type="num" val="0"/>
        <cfvo type="num" val="85"/>
        <color rgb="FFF8696B"/>
        <color rgb="FFFFEB84"/>
        <color rgb="FF63BE7B"/>
      </colorScale>
    </cfRule>
  </conditionalFormatting>
  <conditionalFormatting sqref="AC431">
    <cfRule type="colorScale" priority="228">
      <colorScale>
        <cfvo type="percent" val="45"/>
        <cfvo type="percent" val="85"/>
        <cfvo type="percent" val="100"/>
        <color rgb="FFF8696B"/>
        <color rgb="FFFFEB84"/>
        <color rgb="FF63BE7B"/>
      </colorScale>
    </cfRule>
    <cfRule type="colorScale" priority="229">
      <colorScale>
        <cfvo type="num" val="45"/>
        <cfvo type="num" val="85"/>
        <cfvo type="num" val="100"/>
        <color rgb="FFF8696B"/>
        <color rgb="FFFFEB84"/>
        <color rgb="FF63BE7B"/>
      </colorScale>
    </cfRule>
    <cfRule type="colorScale" priority="230">
      <colorScale>
        <cfvo type="num" val="0"/>
        <cfvo type="num" val="0"/>
        <cfvo type="num" val="85"/>
        <color rgb="FFF8696B"/>
        <color rgb="FFFFEB84"/>
        <color rgb="FF63BE7B"/>
      </colorScale>
    </cfRule>
  </conditionalFormatting>
  <conditionalFormatting sqref="AF447:AG447 AF431:AG431">
    <cfRule type="iconSet" priority="227">
      <iconSet iconSet="3Symbols">
        <cfvo type="percent" val="0"/>
        <cfvo type="percent" val="33"/>
        <cfvo type="percent" val="67"/>
      </iconSet>
    </cfRule>
  </conditionalFormatting>
  <conditionalFormatting sqref="AF473 AF465 AF451 AF457:AG457 AH431">
    <cfRule type="iconSet" priority="226">
      <iconSet iconSet="3Symbols">
        <cfvo type="percent" val="0"/>
        <cfvo type="percent" val="33"/>
        <cfvo type="percent" val="67"/>
      </iconSet>
    </cfRule>
  </conditionalFormatting>
  <conditionalFormatting sqref="AF695:AG695 AF635:AG635 AF631:AG631 AF661 AF653:AG653 AF613:AH613">
    <cfRule type="iconSet" priority="224">
      <iconSet iconSet="3Symbols">
        <cfvo type="percent" val="0"/>
        <cfvo type="percent" val="33"/>
        <cfvo type="percent" val="67"/>
      </iconSet>
    </cfRule>
  </conditionalFormatting>
  <conditionalFormatting sqref="AF649:AG649">
    <cfRule type="iconSet" priority="223">
      <iconSet iconSet="3Symbols">
        <cfvo type="percent" val="0"/>
        <cfvo type="percent" val="33"/>
        <cfvo type="percent" val="67"/>
      </iconSet>
    </cfRule>
  </conditionalFormatting>
  <conditionalFormatting sqref="AF703:AG703 AF711:AG711">
    <cfRule type="iconSet" priority="222">
      <iconSet iconSet="3Symbols">
        <cfvo type="percent" val="0"/>
        <cfvo type="percent" val="33"/>
        <cfvo type="percent" val="67"/>
      </iconSet>
    </cfRule>
  </conditionalFormatting>
  <conditionalFormatting sqref="AF725:AG725">
    <cfRule type="iconSet" priority="225">
      <iconSet iconSet="3Symbols">
        <cfvo type="percent" val="0"/>
        <cfvo type="percent" val="33"/>
        <cfvo type="percent" val="67"/>
      </iconSet>
    </cfRule>
  </conditionalFormatting>
  <conditionalFormatting sqref="AF257 AF227:AH227">
    <cfRule type="iconSet" priority="218">
      <iconSet iconSet="3Symbols">
        <cfvo type="percent" val="0"/>
        <cfvo type="percent" val="33"/>
        <cfvo type="percent" val="67"/>
      </iconSet>
    </cfRule>
  </conditionalFormatting>
  <conditionalFormatting sqref="AF315 AF309 AF305 AF265">
    <cfRule type="iconSet" priority="217">
      <iconSet iconSet="3Symbols">
        <cfvo type="percent" val="0"/>
        <cfvo type="percent" val="33"/>
        <cfvo type="percent" val="67"/>
      </iconSet>
    </cfRule>
  </conditionalFormatting>
  <conditionalFormatting sqref="AF239">
    <cfRule type="iconSet" priority="215">
      <iconSet iconSet="3Symbols">
        <cfvo type="percent" val="0"/>
        <cfvo type="percent" val="33"/>
        <cfvo type="percent" val="67"/>
      </iconSet>
    </cfRule>
  </conditionalFormatting>
  <conditionalFormatting sqref="AF297">
    <cfRule type="iconSet" priority="213">
      <iconSet iconSet="3Symbols">
        <cfvo type="percent" val="0"/>
        <cfvo type="percent" val="33"/>
        <cfvo type="percent" val="67"/>
      </iconSet>
    </cfRule>
  </conditionalFormatting>
  <conditionalFormatting sqref="AF339">
    <cfRule type="iconSet" priority="210">
      <iconSet iconSet="3Symbols">
        <cfvo type="percent" val="0"/>
        <cfvo type="percent" val="33"/>
        <cfvo type="percent" val="67"/>
      </iconSet>
    </cfRule>
  </conditionalFormatting>
  <conditionalFormatting sqref="AF353">
    <cfRule type="iconSet" priority="209">
      <iconSet iconSet="3Symbols">
        <cfvo type="percent" val="0"/>
        <cfvo type="percent" val="33"/>
        <cfvo type="percent" val="67"/>
      </iconSet>
    </cfRule>
  </conditionalFormatting>
  <conditionalFormatting sqref="AF361">
    <cfRule type="iconSet" priority="208">
      <iconSet iconSet="3Symbols">
        <cfvo type="percent" val="0"/>
        <cfvo type="percent" val="33"/>
        <cfvo type="percent" val="67"/>
      </iconSet>
    </cfRule>
  </conditionalFormatting>
  <conditionalFormatting sqref="AF401">
    <cfRule type="iconSet" priority="219">
      <iconSet iconSet="3Symbols">
        <cfvo type="percent" val="0"/>
        <cfvo type="percent" val="33"/>
        <cfvo type="percent" val="67"/>
      </iconSet>
    </cfRule>
  </conditionalFormatting>
  <conditionalFormatting sqref="AF807:AG807 AF787:AH787">
    <cfRule type="iconSet" priority="202">
      <iconSet iconSet="3Symbols">
        <cfvo type="percent" val="0"/>
        <cfvo type="percent" val="33"/>
        <cfvo type="percent" val="67"/>
      </iconSet>
    </cfRule>
  </conditionalFormatting>
  <conditionalFormatting sqref="AF869:AG869 AF815:AG815 AF857:AG857">
    <cfRule type="iconSet" priority="201">
      <iconSet iconSet="3Symbols">
        <cfvo type="percent" val="0"/>
        <cfvo type="percent" val="33"/>
        <cfvo type="percent" val="67"/>
      </iconSet>
    </cfRule>
  </conditionalFormatting>
  <conditionalFormatting sqref="AF851">
    <cfRule type="iconSet" priority="200">
      <iconSet iconSet="3Symbols">
        <cfvo type="percent" val="0"/>
        <cfvo type="percent" val="33"/>
        <cfvo type="percent" val="67"/>
      </iconSet>
    </cfRule>
  </conditionalFormatting>
  <conditionalFormatting sqref="AF829:AG829">
    <cfRule type="iconSet" priority="199">
      <iconSet iconSet="3Symbols">
        <cfvo type="percent" val="0"/>
        <cfvo type="percent" val="33"/>
        <cfvo type="percent" val="67"/>
      </iconSet>
    </cfRule>
  </conditionalFormatting>
  <conditionalFormatting sqref="AF835:AG835">
    <cfRule type="iconSet" priority="198">
      <iconSet iconSet="3Symbols">
        <cfvo type="percent" val="0"/>
        <cfvo type="percent" val="33"/>
        <cfvo type="percent" val="67"/>
      </iconSet>
    </cfRule>
  </conditionalFormatting>
  <conditionalFormatting sqref="AF899:AG899">
    <cfRule type="iconSet" priority="197">
      <iconSet iconSet="3Symbols">
        <cfvo type="percent" val="0"/>
        <cfvo type="percent" val="33"/>
        <cfvo type="percent" val="67"/>
      </iconSet>
    </cfRule>
  </conditionalFormatting>
  <conditionalFormatting sqref="AF905:AG905">
    <cfRule type="iconSet" priority="196">
      <iconSet iconSet="3Symbols">
        <cfvo type="percent" val="0"/>
        <cfvo type="percent" val="33"/>
        <cfvo type="percent" val="67"/>
      </iconSet>
    </cfRule>
  </conditionalFormatting>
  <conditionalFormatting sqref="AF841">
    <cfRule type="iconSet" priority="195">
      <iconSet iconSet="3Symbols">
        <cfvo type="percent" val="0"/>
        <cfvo type="percent" val="33"/>
        <cfvo type="percent" val="67"/>
      </iconSet>
    </cfRule>
  </conditionalFormatting>
  <conditionalFormatting sqref="AF853">
    <cfRule type="iconSet" priority="194">
      <iconSet iconSet="3Symbols">
        <cfvo type="percent" val="0"/>
        <cfvo type="percent" val="33"/>
        <cfvo type="percent" val="67"/>
      </iconSet>
    </cfRule>
  </conditionalFormatting>
  <conditionalFormatting sqref="AF895:AG895">
    <cfRule type="iconSet" priority="193">
      <iconSet iconSet="3Symbols">
        <cfvo type="percent" val="0"/>
        <cfvo type="percent" val="33"/>
        <cfvo type="percent" val="67"/>
      </iconSet>
    </cfRule>
  </conditionalFormatting>
  <conditionalFormatting sqref="AF921:AG921">
    <cfRule type="iconSet" priority="192">
      <iconSet iconSet="3Symbols">
        <cfvo type="percent" val="0"/>
        <cfvo type="percent" val="33"/>
        <cfvo type="percent" val="67"/>
      </iconSet>
    </cfRule>
  </conditionalFormatting>
  <conditionalFormatting sqref="AF821">
    <cfRule type="iconSet" priority="191">
      <iconSet iconSet="3Symbols">
        <cfvo type="percent" val="0"/>
        <cfvo type="percent" val="33"/>
        <cfvo type="percent" val="67"/>
      </iconSet>
    </cfRule>
  </conditionalFormatting>
  <conditionalFormatting sqref="AF799">
    <cfRule type="iconSet" priority="190">
      <iconSet iconSet="3Symbols">
        <cfvo type="percent" val="0"/>
        <cfvo type="percent" val="33"/>
        <cfvo type="percent" val="67"/>
      </iconSet>
    </cfRule>
  </conditionalFormatting>
  <conditionalFormatting sqref="AF919:AG919">
    <cfRule type="iconSet" priority="189">
      <iconSet iconSet="3Symbols">
        <cfvo type="percent" val="0"/>
        <cfvo type="percent" val="33"/>
        <cfvo type="percent" val="67"/>
      </iconSet>
    </cfRule>
  </conditionalFormatting>
  <conditionalFormatting sqref="AF915:AG915">
    <cfRule type="iconSet" priority="188">
      <iconSet iconSet="3Symbols">
        <cfvo type="percent" val="0"/>
        <cfvo type="percent" val="33"/>
        <cfvo type="percent" val="67"/>
      </iconSet>
    </cfRule>
  </conditionalFormatting>
  <conditionalFormatting sqref="AF925:AG925">
    <cfRule type="iconSet" priority="187">
      <iconSet iconSet="3Symbols">
        <cfvo type="percent" val="0"/>
        <cfvo type="percent" val="33"/>
        <cfvo type="percent" val="67"/>
      </iconSet>
    </cfRule>
  </conditionalFormatting>
  <conditionalFormatting sqref="AF927:AG927">
    <cfRule type="iconSet" priority="186">
      <iconSet iconSet="3Symbols">
        <cfvo type="percent" val="0"/>
        <cfvo type="percent" val="33"/>
        <cfvo type="percent" val="67"/>
      </iconSet>
    </cfRule>
  </conditionalFormatting>
  <conditionalFormatting sqref="AF887 AF877:AG877 AF891:AG891">
    <cfRule type="iconSet" priority="203">
      <iconSet iconSet="3Symbols">
        <cfvo type="percent" val="0"/>
        <cfvo type="percent" val="33"/>
        <cfvo type="percent" val="67"/>
      </iconSet>
    </cfRule>
  </conditionalFormatting>
  <conditionalFormatting sqref="AC787">
    <cfRule type="colorScale" priority="204">
      <colorScale>
        <cfvo type="percent" val="45"/>
        <cfvo type="percent" val="85"/>
        <cfvo type="percent" val="100"/>
        <color rgb="FFF8696B"/>
        <color rgb="FFFFEB84"/>
        <color rgb="FF63BE7B"/>
      </colorScale>
    </cfRule>
    <cfRule type="colorScale" priority="205">
      <colorScale>
        <cfvo type="num" val="45"/>
        <cfvo type="num" val="85"/>
        <cfvo type="num" val="100"/>
        <color rgb="FFF8696B"/>
        <color rgb="FFFFEB84"/>
        <color rgb="FF63BE7B"/>
      </colorScale>
    </cfRule>
    <cfRule type="colorScale" priority="206">
      <colorScale>
        <cfvo type="num" val="0"/>
        <cfvo type="num" val="0"/>
        <cfvo type="num" val="85"/>
        <color rgb="FFF8696B"/>
        <color rgb="FFFFEB84"/>
        <color rgb="FF63BE7B"/>
      </colorScale>
    </cfRule>
  </conditionalFormatting>
  <conditionalFormatting sqref="AC3">
    <cfRule type="colorScale" priority="183">
      <colorScale>
        <cfvo type="percent" val="45"/>
        <cfvo type="percent" val="85"/>
        <cfvo type="percent" val="100"/>
        <color rgb="FFF8696B"/>
        <color rgb="FFFFEB84"/>
        <color rgb="FF63BE7B"/>
      </colorScale>
    </cfRule>
    <cfRule type="colorScale" priority="184">
      <colorScale>
        <cfvo type="num" val="45"/>
        <cfvo type="num" val="85"/>
        <cfvo type="num" val="100"/>
        <color rgb="FFF8696B"/>
        <color rgb="FFFFEB84"/>
        <color rgb="FF63BE7B"/>
      </colorScale>
    </cfRule>
    <cfRule type="colorScale" priority="185">
      <colorScale>
        <cfvo type="num" val="0"/>
        <cfvo type="num" val="0"/>
        <cfvo type="num" val="85"/>
        <color rgb="FFF8696B"/>
        <color rgb="FFFFEB84"/>
        <color rgb="FF63BE7B"/>
      </colorScale>
    </cfRule>
  </conditionalFormatting>
  <conditionalFormatting sqref="AF3:AH3">
    <cfRule type="iconSet" priority="182">
      <iconSet iconSet="3Symbols">
        <cfvo type="percent" val="0"/>
        <cfvo type="percent" val="33"/>
        <cfvo type="percent" val="67"/>
      </iconSet>
    </cfRule>
  </conditionalFormatting>
  <conditionalFormatting sqref="AF25">
    <cfRule type="iconSet" priority="181">
      <iconSet iconSet="3Symbols">
        <cfvo type="percent" val="0"/>
        <cfvo type="percent" val="33"/>
        <cfvo type="percent" val="67"/>
      </iconSet>
    </cfRule>
  </conditionalFormatting>
  <conditionalFormatting sqref="AF73:AG73 AF61">
    <cfRule type="iconSet" priority="180">
      <iconSet iconSet="3Symbols">
        <cfvo type="percent" val="0"/>
        <cfvo type="percent" val="33"/>
        <cfvo type="percent" val="67"/>
      </iconSet>
    </cfRule>
  </conditionalFormatting>
  <conditionalFormatting sqref="AF101:AG101 AF83:AG83">
    <cfRule type="iconSet" priority="179">
      <iconSet iconSet="3Symbols">
        <cfvo type="percent" val="0"/>
        <cfvo type="percent" val="33"/>
        <cfvo type="percent" val="67"/>
      </iconSet>
    </cfRule>
  </conditionalFormatting>
  <conditionalFormatting sqref="AF13">
    <cfRule type="iconSet" priority="178">
      <iconSet iconSet="3Symbols">
        <cfvo type="percent" val="0"/>
        <cfvo type="percent" val="33"/>
        <cfvo type="percent" val="67"/>
      </iconSet>
    </cfRule>
  </conditionalFormatting>
  <conditionalFormatting sqref="AF29">
    <cfRule type="iconSet" priority="177">
      <iconSet iconSet="3Symbols">
        <cfvo type="percent" val="0"/>
        <cfvo type="percent" val="33"/>
        <cfvo type="percent" val="67"/>
      </iconSet>
    </cfRule>
  </conditionalFormatting>
  <conditionalFormatting sqref="AF69">
    <cfRule type="iconSet" priority="176">
      <iconSet iconSet="3Symbols">
        <cfvo type="percent" val="0"/>
        <cfvo type="percent" val="33"/>
        <cfvo type="percent" val="67"/>
      </iconSet>
    </cfRule>
  </conditionalFormatting>
  <conditionalFormatting sqref="AF109:AG109">
    <cfRule type="iconSet" priority="175">
      <iconSet iconSet="3Symbols">
        <cfvo type="percent" val="0"/>
        <cfvo type="percent" val="33"/>
        <cfvo type="percent" val="67"/>
      </iconSet>
    </cfRule>
  </conditionalFormatting>
  <conditionalFormatting sqref="AC515:AC516">
    <cfRule type="colorScale" priority="172">
      <colorScale>
        <cfvo type="percent" val="45"/>
        <cfvo type="percent" val="85"/>
        <cfvo type="percent" val="100"/>
        <color rgb="FFF8696B"/>
        <color rgb="FFFFEB84"/>
        <color rgb="FF63BE7B"/>
      </colorScale>
    </cfRule>
    <cfRule type="colorScale" priority="173">
      <colorScale>
        <cfvo type="num" val="45"/>
        <cfvo type="num" val="85"/>
        <cfvo type="num" val="100"/>
        <color rgb="FFF8696B"/>
        <color rgb="FFFFEB84"/>
        <color rgb="FF63BE7B"/>
      </colorScale>
    </cfRule>
    <cfRule type="colorScale" priority="174">
      <colorScale>
        <cfvo type="num" val="0"/>
        <cfvo type="num" val="0"/>
        <cfvo type="num" val="85"/>
        <color rgb="FFF8696B"/>
        <color rgb="FFFFEB84"/>
        <color rgb="FF63BE7B"/>
      </colorScale>
    </cfRule>
  </conditionalFormatting>
  <conditionalFormatting sqref="AF559:AG559 AF539 AF551:AG551">
    <cfRule type="iconSet" priority="171">
      <iconSet iconSet="3Symbols">
        <cfvo type="percent" val="0"/>
        <cfvo type="percent" val="33"/>
        <cfvo type="percent" val="67"/>
      </iconSet>
    </cfRule>
  </conditionalFormatting>
  <conditionalFormatting sqref="AF597:AG597 AF605:AG605">
    <cfRule type="iconSet" priority="170">
      <iconSet iconSet="3Symbols">
        <cfvo type="percent" val="0"/>
        <cfvo type="percent" val="33"/>
        <cfvo type="percent" val="67"/>
      </iconSet>
    </cfRule>
  </conditionalFormatting>
  <conditionalFormatting sqref="AF515:AG515 AG516">
    <cfRule type="iconSet" priority="169">
      <iconSet iconSet="3Symbols">
        <cfvo type="percent" val="0"/>
        <cfvo type="percent" val="33"/>
        <cfvo type="percent" val="67"/>
      </iconSet>
    </cfRule>
  </conditionalFormatting>
  <conditionalFormatting sqref="AF589">
    <cfRule type="iconSet" priority="168">
      <iconSet iconSet="3Symbols">
        <cfvo type="percent" val="0"/>
        <cfvo type="percent" val="33"/>
        <cfvo type="percent" val="67"/>
      </iconSet>
    </cfRule>
  </conditionalFormatting>
  <conditionalFormatting sqref="AF569">
    <cfRule type="iconSet" priority="167">
      <iconSet iconSet="3Symbols">
        <cfvo type="percent" val="0"/>
        <cfvo type="percent" val="33"/>
        <cfvo type="percent" val="67"/>
      </iconSet>
    </cfRule>
  </conditionalFormatting>
  <conditionalFormatting sqref="AF759">
    <cfRule type="iconSet" priority="166">
      <iconSet iconSet="3Symbols">
        <cfvo type="percent" val="0"/>
        <cfvo type="percent" val="33"/>
        <cfvo type="percent" val="67"/>
      </iconSet>
    </cfRule>
  </conditionalFormatting>
  <conditionalFormatting sqref="AE3">
    <cfRule type="iconSet" priority="165">
      <iconSet iconSet="3Symbols">
        <cfvo type="percent" val="0"/>
        <cfvo type="percent" val="33"/>
        <cfvo type="percent" val="67"/>
      </iconSet>
    </cfRule>
  </conditionalFormatting>
  <conditionalFormatting sqref="AF125">
    <cfRule type="iconSet" priority="164">
      <iconSet iconSet="3Symbols">
        <cfvo type="percent" val="0"/>
        <cfvo type="percent" val="33"/>
        <cfvo type="percent" val="67"/>
      </iconSet>
    </cfRule>
  </conditionalFormatting>
  <conditionalFormatting sqref="AF131">
    <cfRule type="iconSet" priority="163">
      <iconSet iconSet="3Symbols">
        <cfvo type="percent" val="0"/>
        <cfvo type="percent" val="33"/>
        <cfvo type="percent" val="67"/>
      </iconSet>
    </cfRule>
  </conditionalFormatting>
  <conditionalFormatting sqref="AF139">
    <cfRule type="iconSet" priority="162">
      <iconSet iconSet="3Symbols">
        <cfvo type="percent" val="0"/>
        <cfvo type="percent" val="33"/>
        <cfvo type="percent" val="67"/>
      </iconSet>
    </cfRule>
  </conditionalFormatting>
  <conditionalFormatting sqref="AF145">
    <cfRule type="iconSet" priority="161">
      <iconSet iconSet="3Symbols">
        <cfvo type="percent" val="0"/>
        <cfvo type="percent" val="33"/>
        <cfvo type="percent" val="67"/>
      </iconSet>
    </cfRule>
  </conditionalFormatting>
  <conditionalFormatting sqref="AF153">
    <cfRule type="iconSet" priority="160">
      <iconSet iconSet="3Symbols">
        <cfvo type="percent" val="0"/>
        <cfvo type="percent" val="33"/>
        <cfvo type="percent" val="67"/>
      </iconSet>
    </cfRule>
  </conditionalFormatting>
  <conditionalFormatting sqref="AF253">
    <cfRule type="iconSet" priority="159">
      <iconSet iconSet="3Symbols">
        <cfvo type="percent" val="0"/>
        <cfvo type="percent" val="33"/>
        <cfvo type="percent" val="67"/>
      </iconSet>
    </cfRule>
  </conditionalFormatting>
  <conditionalFormatting sqref="AG253">
    <cfRule type="iconSet" priority="158">
      <iconSet iconSet="3Symbols">
        <cfvo type="percent" val="0"/>
        <cfvo type="percent" val="33"/>
        <cfvo type="percent" val="67"/>
      </iconSet>
    </cfRule>
  </conditionalFormatting>
  <conditionalFormatting sqref="AG257">
    <cfRule type="iconSet" priority="157">
      <iconSet iconSet="3Symbols">
        <cfvo type="percent" val="0"/>
        <cfvo type="percent" val="33"/>
        <cfvo type="percent" val="67"/>
      </iconSet>
    </cfRule>
  </conditionalFormatting>
  <conditionalFormatting sqref="AF641:AG641">
    <cfRule type="iconSet" priority="150">
      <iconSet iconSet="3Symbols">
        <cfvo type="percent" val="0"/>
        <cfvo type="percent" val="33"/>
        <cfvo type="percent" val="67"/>
      </iconSet>
    </cfRule>
  </conditionalFormatting>
  <conditionalFormatting sqref="AC227">
    <cfRule type="colorScale" priority="146">
      <colorScale>
        <cfvo type="percent" val="45"/>
        <cfvo type="percent" val="85"/>
        <cfvo type="percent" val="100"/>
        <color rgb="FFF8696B"/>
        <color rgb="FFFFEB84"/>
        <color rgb="FF63BE7B"/>
      </colorScale>
    </cfRule>
    <cfRule type="colorScale" priority="147">
      <colorScale>
        <cfvo type="num" val="45"/>
        <cfvo type="num" val="85"/>
        <cfvo type="num" val="100"/>
        <color rgb="FFF8696B"/>
        <color rgb="FFFFEB84"/>
        <color rgb="FF63BE7B"/>
      </colorScale>
    </cfRule>
    <cfRule type="colorScale" priority="148">
      <colorScale>
        <cfvo type="num" val="0"/>
        <cfvo type="num" val="0"/>
        <cfvo type="num" val="85"/>
        <color rgb="FFF8696B"/>
        <color rgb="FFFFEB84"/>
        <color rgb="FF63BE7B"/>
      </colorScale>
    </cfRule>
  </conditionalFormatting>
  <conditionalFormatting sqref="AC613">
    <cfRule type="colorScale" priority="143">
      <colorScale>
        <cfvo type="percent" val="45"/>
        <cfvo type="percent" val="85"/>
        <cfvo type="percent" val="100"/>
        <color rgb="FFF8696B"/>
        <color rgb="FFFFEB84"/>
        <color rgb="FF63BE7B"/>
      </colorScale>
    </cfRule>
    <cfRule type="colorScale" priority="144">
      <colorScale>
        <cfvo type="num" val="45"/>
        <cfvo type="num" val="85"/>
        <cfvo type="num" val="100"/>
        <color rgb="FFF8696B"/>
        <color rgb="FFFFEB84"/>
        <color rgb="FF63BE7B"/>
      </colorScale>
    </cfRule>
    <cfRule type="colorScale" priority="145">
      <colorScale>
        <cfvo type="num" val="0"/>
        <cfvo type="num" val="0"/>
        <cfvo type="num" val="85"/>
        <color rgb="FFF8696B"/>
        <color rgb="FFFFEB84"/>
        <color rgb="FF63BE7B"/>
      </colorScale>
    </cfRule>
  </conditionalFormatting>
  <conditionalFormatting sqref="AF161:AG161">
    <cfRule type="iconSet" priority="91">
      <iconSet iconSet="3Symbols">
        <cfvo type="percent" val="0"/>
        <cfvo type="percent" val="33"/>
        <cfvo type="percent" val="67"/>
      </iconSet>
    </cfRule>
  </conditionalFormatting>
  <conditionalFormatting sqref="AF225:AG225">
    <cfRule type="iconSet" priority="89">
      <iconSet iconSet="3Symbols">
        <cfvo type="percent" val="0"/>
        <cfvo type="percent" val="33"/>
        <cfvo type="percent" val="67"/>
      </iconSet>
    </cfRule>
  </conditionalFormatting>
  <conditionalFormatting sqref="AF429:AG429">
    <cfRule type="iconSet" priority="87">
      <iconSet iconSet="3Symbols">
        <cfvo type="percent" val="0"/>
        <cfvo type="percent" val="33"/>
        <cfvo type="percent" val="67"/>
      </iconSet>
    </cfRule>
  </conditionalFormatting>
  <conditionalFormatting sqref="AF513:AG513">
    <cfRule type="iconSet" priority="85">
      <iconSet iconSet="3Symbols">
        <cfvo type="percent" val="0"/>
        <cfvo type="percent" val="33"/>
        <cfvo type="percent" val="67"/>
      </iconSet>
    </cfRule>
  </conditionalFormatting>
  <conditionalFormatting sqref="AF611:AG611">
    <cfRule type="iconSet" priority="83">
      <iconSet iconSet="3Symbols">
        <cfvo type="percent" val="0"/>
        <cfvo type="percent" val="33"/>
        <cfvo type="percent" val="67"/>
      </iconSet>
    </cfRule>
  </conditionalFormatting>
  <conditionalFormatting sqref="AF785:AG785">
    <cfRule type="iconSet" priority="79">
      <iconSet iconSet="3Symbols">
        <cfvo type="percent" val="0"/>
        <cfvo type="percent" val="33"/>
        <cfvo type="percent" val="67"/>
      </iconSet>
    </cfRule>
  </conditionalFormatting>
  <conditionalFormatting sqref="AF935:AG935">
    <cfRule type="iconSet" priority="77">
      <iconSet iconSet="3Symbols">
        <cfvo type="percent" val="0"/>
        <cfvo type="percent" val="33"/>
        <cfvo type="percent" val="67"/>
      </iconSet>
    </cfRule>
  </conditionalFormatting>
  <conditionalFormatting sqref="AF45">
    <cfRule type="iconSet" priority="75">
      <iconSet iconSet="3Symbols">
        <cfvo type="percent" val="0"/>
        <cfvo type="percent" val="33"/>
        <cfvo type="percent" val="67"/>
      </iconSet>
    </cfRule>
  </conditionalFormatting>
  <conditionalFormatting sqref="AF51">
    <cfRule type="iconSet" priority="242">
      <iconSet iconSet="3Symbols">
        <cfvo type="percent" val="0"/>
        <cfvo type="percent" val="33"/>
        <cfvo type="percent" val="67"/>
      </iconSet>
    </cfRule>
  </conditionalFormatting>
  <conditionalFormatting sqref="AF267">
    <cfRule type="iconSet" priority="67">
      <iconSet iconSet="3Symbols">
        <cfvo type="percent" val="0"/>
        <cfvo type="percent" val="33"/>
        <cfvo type="percent" val="67"/>
      </iconSet>
    </cfRule>
  </conditionalFormatting>
  <conditionalFormatting sqref="AG267">
    <cfRule type="iconSet" priority="66">
      <iconSet iconSet="3Symbols">
        <cfvo type="percent" val="0"/>
        <cfvo type="percent" val="33"/>
        <cfvo type="percent" val="67"/>
      </iconSet>
    </cfRule>
  </conditionalFormatting>
  <conditionalFormatting sqref="AF273">
    <cfRule type="iconSet" priority="65">
      <iconSet iconSet="3Symbols">
        <cfvo type="percent" val="0"/>
        <cfvo type="percent" val="33"/>
        <cfvo type="percent" val="67"/>
      </iconSet>
    </cfRule>
  </conditionalFormatting>
  <conditionalFormatting sqref="AG309">
    <cfRule type="iconSet" priority="55">
      <iconSet iconSet="3Symbols">
        <cfvo type="percent" val="0"/>
        <cfvo type="percent" val="33"/>
        <cfvo type="percent" val="67"/>
      </iconSet>
    </cfRule>
  </conditionalFormatting>
  <conditionalFormatting sqref="AF313">
    <cfRule type="iconSet" priority="54">
      <iconSet iconSet="3Symbols">
        <cfvo type="percent" val="0"/>
        <cfvo type="percent" val="33"/>
        <cfvo type="percent" val="67"/>
      </iconSet>
    </cfRule>
  </conditionalFormatting>
  <conditionalFormatting sqref="AF319">
    <cfRule type="iconSet" priority="53">
      <iconSet iconSet="3Symbols">
        <cfvo type="percent" val="0"/>
        <cfvo type="percent" val="33"/>
        <cfvo type="percent" val="67"/>
      </iconSet>
    </cfRule>
  </conditionalFormatting>
  <conditionalFormatting sqref="AF323">
    <cfRule type="iconSet" priority="52">
      <iconSet iconSet="3Symbols">
        <cfvo type="percent" val="0"/>
        <cfvo type="percent" val="33"/>
        <cfvo type="percent" val="67"/>
      </iconSet>
    </cfRule>
  </conditionalFormatting>
  <conditionalFormatting sqref="AG323">
    <cfRule type="iconSet" priority="51">
      <iconSet iconSet="3Symbols">
        <cfvo type="percent" val="0"/>
        <cfvo type="percent" val="33"/>
        <cfvo type="percent" val="67"/>
      </iconSet>
    </cfRule>
  </conditionalFormatting>
  <conditionalFormatting sqref="AF335">
    <cfRule type="iconSet" priority="50">
      <iconSet iconSet="3Symbols">
        <cfvo type="percent" val="0"/>
        <cfvo type="percent" val="33"/>
        <cfvo type="percent" val="67"/>
      </iconSet>
    </cfRule>
  </conditionalFormatting>
  <conditionalFormatting sqref="AF341">
    <cfRule type="iconSet" priority="49">
      <iconSet iconSet="3Symbols">
        <cfvo type="percent" val="0"/>
        <cfvo type="percent" val="33"/>
        <cfvo type="percent" val="67"/>
      </iconSet>
    </cfRule>
  </conditionalFormatting>
  <conditionalFormatting sqref="AG341">
    <cfRule type="iconSet" priority="48">
      <iconSet iconSet="3Symbols">
        <cfvo type="percent" val="0"/>
        <cfvo type="percent" val="33"/>
        <cfvo type="percent" val="67"/>
      </iconSet>
    </cfRule>
  </conditionalFormatting>
  <conditionalFormatting sqref="AF369">
    <cfRule type="iconSet" priority="47">
      <iconSet iconSet="3Symbols">
        <cfvo type="percent" val="0"/>
        <cfvo type="percent" val="33"/>
        <cfvo type="percent" val="67"/>
      </iconSet>
    </cfRule>
  </conditionalFormatting>
  <conditionalFormatting sqref="AG369">
    <cfRule type="iconSet" priority="46">
      <iconSet iconSet="3Symbols">
        <cfvo type="percent" val="0"/>
        <cfvo type="percent" val="33"/>
        <cfvo type="percent" val="67"/>
      </iconSet>
    </cfRule>
  </conditionalFormatting>
  <conditionalFormatting sqref="AF385">
    <cfRule type="iconSet" priority="45">
      <iconSet iconSet="3Symbols">
        <cfvo type="percent" val="0"/>
        <cfvo type="percent" val="33"/>
        <cfvo type="percent" val="67"/>
      </iconSet>
    </cfRule>
  </conditionalFormatting>
  <conditionalFormatting sqref="AF393">
    <cfRule type="iconSet" priority="29">
      <iconSet iconSet="3Symbols">
        <cfvo type="percent" val="0"/>
        <cfvo type="percent" val="33"/>
        <cfvo type="percent" val="67"/>
      </iconSet>
    </cfRule>
  </conditionalFormatting>
  <conditionalFormatting sqref="AF417">
    <cfRule type="iconSet" priority="28">
      <iconSet iconSet="3Symbols">
        <cfvo type="percent" val="0"/>
        <cfvo type="percent" val="33"/>
        <cfvo type="percent" val="67"/>
      </iconSet>
    </cfRule>
  </conditionalFormatting>
  <conditionalFormatting sqref="AF421">
    <cfRule type="iconSet" priority="27">
      <iconSet iconSet="3Symbols">
        <cfvo type="percent" val="0"/>
        <cfvo type="percent" val="33"/>
        <cfvo type="percent" val="67"/>
      </iconSet>
    </cfRule>
  </conditionalFormatting>
  <conditionalFormatting sqref="AF415">
    <cfRule type="iconSet" priority="25">
      <iconSet iconSet="3Symbols">
        <cfvo type="percent" val="0"/>
        <cfvo type="percent" val="33"/>
        <cfvo type="percent" val="67"/>
      </iconSet>
    </cfRule>
  </conditionalFormatting>
  <conditionalFormatting sqref="AG415">
    <cfRule type="iconSet" priority="24">
      <iconSet iconSet="3Symbols">
        <cfvo type="percent" val="0"/>
        <cfvo type="percent" val="33"/>
        <cfvo type="percent" val="67"/>
      </iconSet>
    </cfRule>
  </conditionalFormatting>
  <conditionalFormatting sqref="AG421">
    <cfRule type="iconSet" priority="23">
      <iconSet iconSet="3Symbols">
        <cfvo type="percent" val="0"/>
        <cfvo type="percent" val="33"/>
        <cfvo type="percent" val="67"/>
      </iconSet>
    </cfRule>
  </conditionalFormatting>
  <conditionalFormatting sqref="AE5 AE7 AE9 AE11">
    <cfRule type="iconSet" priority="17">
      <iconSet iconSet="3Symbols">
        <cfvo type="percent" val="0"/>
        <cfvo type="percent" val="33"/>
        <cfvo type="percent" val="67"/>
      </iconSet>
    </cfRule>
  </conditionalFormatting>
  <conditionalFormatting sqref="AE13 AE15 AE17 AE19 AE21 AE23 AE25 AE27 AE29 AE31 AE33 AE35 AE37 AE39 AE41 AE43 AE45 AE47 AE49 AE51 AE53 AE55 AE57 AE59 AE61 AE63 AE65 AE67 AE69 AE71 AE73 AE75 AE77 AE79 AE81 AE83 AE85 AE87 AE89 AE91 AE93 AE95 AE97 AE99 AE101 AE103 AE105 AE107 AE109">
    <cfRule type="iconSet" priority="16">
      <iconSet iconSet="3Symbols">
        <cfvo type="percent" val="0"/>
        <cfvo type="percent" val="33"/>
        <cfvo type="percent" val="67"/>
      </iconSet>
    </cfRule>
  </conditionalFormatting>
  <conditionalFormatting sqref="AE111 AE113 AE115 AE117 AE119 AE121 AE123 AE125 AE127 AE129 AE131 AE133 AE135 AE137 AE139 AE141 AE143 AE145 AE147 AE149 AE151 AE153 AE155 AE157 AE159 AE161">
    <cfRule type="iconSet" priority="15">
      <iconSet iconSet="3Symbols">
        <cfvo type="percent" val="0"/>
        <cfvo type="percent" val="33"/>
        <cfvo type="percent" val="67"/>
      </iconSet>
    </cfRule>
  </conditionalFormatting>
  <conditionalFormatting sqref="AE163 AE165 AE167 AE169 AE171 AE173 AE181 AE183 AE185 AE187 AE189 AE191 AE193 AE195 AE197 AE199 AE201 AE203 AE205 AE207 AE209 AE211 AE213 AE215 AE217 AE219 AE221 AE223 AE225">
    <cfRule type="iconSet" priority="13">
      <iconSet iconSet="3Symbols">
        <cfvo type="percent" val="0"/>
        <cfvo type="percent" val="33"/>
        <cfvo type="percent" val="67"/>
      </iconSet>
    </cfRule>
  </conditionalFormatting>
  <conditionalFormatting sqref="AE227 AE229 AE231 AE233 AE235 AE237 AE239 AE241 AE243 AE245 AE247 AE249 AE251 AE253 AE255 AE257 AE259 AE261 AE263 AE265 AE267 AE269 AE271 AE273 AE275 AE277 AE279 AE281 AE283 AE285 AE287 AE289 AE291 AE293 AE295 AE297 AE299 AE301 AE303 AE305 AE307 AE309 AE311 AE313 AE315 AE317 AE319 AE321 AE323 AE325 AE327 AE329 AE331 AE333 AE335 AE337 AE339 AE341 AE343 AE345 AE347 AE349 AE351 AE353 AE355 AE357 AE359 AE361 AE363 AE365 AE367 AE369 AE371 AE373 AE375 AE377 AE379 AE381 AE383 AE385 AE387 AE389 AE391 AE393 AE395 AE397 AE399 AE401 AE403 AE405 AE407 AE409 AE411 AE413 AE415 AE417 AE419 AE421 AE423 AE425 AE427 AE429">
    <cfRule type="iconSet" priority="12">
      <iconSet iconSet="3Symbols">
        <cfvo type="percent" val="0"/>
        <cfvo type="percent" val="33"/>
        <cfvo type="percent" val="67"/>
      </iconSet>
    </cfRule>
  </conditionalFormatting>
  <conditionalFormatting sqref="AE513 AE503 AE431 AE433 AE435 AE437 AE439 AE441 AE443 AE445 AE447 AE449 AE451 AE453 AE455 AE457 AE459 AE461 AE463 AE465 AE467 AE469 AE471 AE473 AE475 AE477 AE479 AE481 AE483 AE485 AE487 AE489 AE491 AE495 AE505 AE507 AE511">
    <cfRule type="iconSet" priority="10">
      <iconSet iconSet="3Symbols">
        <cfvo type="percent" val="0"/>
        <cfvo type="percent" val="33"/>
        <cfvo type="percent" val="67"/>
      </iconSet>
    </cfRule>
  </conditionalFormatting>
  <conditionalFormatting sqref="AE515 AE517 AE519 AE521 AE523 AE525 AE527 AE529 AE531 AE533 AE535 AE537 AE539 AE541 AE543 AE545 AE547 AE549 AE551 AE553 AE555 AE557 AE559 AE561 AE563 AE565 AE567 AE569 AE571 AE573 AE575 AE577 AE579 AE581 AE583 AE585 AE587 AE589 AE591 AE593 AE595 AE597 AE599 AE601 AE603 AE605 AE607 AE609 AE611">
    <cfRule type="iconSet" priority="9">
      <iconSet iconSet="3Symbols">
        <cfvo type="percent" val="0"/>
        <cfvo type="percent" val="33"/>
        <cfvo type="percent" val="67"/>
      </iconSet>
    </cfRule>
  </conditionalFormatting>
  <conditionalFormatting sqref="AE613 AE615 AE617 AE619 AE621 AE623 AE625 AE627 AE629 AE631 AE633 AE635 AE637 AE639 AE641 AE643 AE645 AE647 AE649 AE651 AE653 AE655 AE657 AE659 AE661 AE663 AE665 AE667 AE669 AE671 AE673 AE675 AE677 AE679 AE681 AE683 AE685 AE687 AE689 AE691 AE693 AE695 AE697 AE699 AE701 AE703 AE705 AE707 AE709 AE711 AE713 AE715 AE717 AE719 AE721 AE723 AE725 AE727 AE729 AE731 AE733 AE735 AE737 AE739 AE741 AE743 AE745 AE747 AE749 AE751 AE753 AE755 AE757 AE759 AE761 AE763 AE765 AE767 AE769 AE771 AE773 AE775 AE777 AE779 AE781 AE783 AE785">
    <cfRule type="iconSet" priority="8">
      <iconSet iconSet="3Symbols">
        <cfvo type="percent" val="0"/>
        <cfvo type="percent" val="33"/>
        <cfvo type="percent" val="67"/>
      </iconSet>
    </cfRule>
  </conditionalFormatting>
  <conditionalFormatting sqref="AE787 AE789 AE791 AE793 AE795 AE797 AE799 AE801 AE803 AE805 AE807 AE809 AE811 AE813 AE815 AE817 AE819 AE821 AE823 AE825 AE827 AE829 AE831 AE833 AE835 AE837 AE839 AE841 AE843 AE845 AE847 AE849 AE851 AE853 AE855 AE857 AE859 AE861 AE863 AE865 AE867 AE869 AE871 AE873 AE875 AE877 AE879 AE881 AE883 AE885 AE887 AE889 AE891 AE893 AE895 AE897 AE899 AE901 AE903 AE905 AE907 AE909 AE911 AE913 AE915 AE917 AE919 AE921 AE923 AE925 AE927 AE929 AE931 AE933 AE935">
    <cfRule type="iconSet" priority="7">
      <iconSet iconSet="3Symbols">
        <cfvo type="percent" val="0"/>
        <cfvo type="percent" val="33"/>
        <cfvo type="percent" val="67"/>
      </iconSet>
    </cfRule>
  </conditionalFormatting>
  <conditionalFormatting sqref="S942:V942">
    <cfRule type="iconSet" priority="6">
      <iconSet iconSet="3Symbols">
        <cfvo type="percent" val="0"/>
        <cfvo type="percent" val="33"/>
        <cfvo type="percent" val="67"/>
      </iconSet>
    </cfRule>
  </conditionalFormatting>
  <conditionalFormatting sqref="AE501 AE497 AE499">
    <cfRule type="iconSet" priority="5">
      <iconSet iconSet="3Symbols">
        <cfvo type="percent" val="0"/>
        <cfvo type="percent" val="33"/>
        <cfvo type="percent" val="67"/>
      </iconSet>
    </cfRule>
  </conditionalFormatting>
  <conditionalFormatting sqref="AE509">
    <cfRule type="iconSet" priority="4">
      <iconSet iconSet="3Symbols">
        <cfvo type="percent" val="0"/>
        <cfvo type="percent" val="33"/>
        <cfvo type="percent" val="67"/>
      </iconSet>
    </cfRule>
  </conditionalFormatting>
  <conditionalFormatting sqref="AE493">
    <cfRule type="iconSet" priority="2">
      <iconSet iconSet="3Symbols">
        <cfvo type="percent" val="0"/>
        <cfvo type="percent" val="33"/>
        <cfvo type="percent" val="67"/>
      </iconSet>
    </cfRule>
  </conditionalFormatting>
  <conditionalFormatting sqref="AE175 AE177 AE179">
    <cfRule type="iconSet" priority="1">
      <iconSet iconSet="3Symbols">
        <cfvo type="percent" val="0"/>
        <cfvo type="percent" val="33"/>
        <cfvo type="percent" val="67"/>
      </iconSet>
    </cfRule>
  </conditionalFormatting>
  <pageMargins left="0.70866141732283472" right="0.70866141732283472" top="0.74803149606299213" bottom="0.74803149606299213" header="0.31496062992125984" footer="0.31496062992125984"/>
  <pageSetup scale="27" orientation="landscape" r:id="rId1"/>
  <headerFooter>
    <oddHeader>&amp;C&amp;"System Font,Negrita"&amp;28PLAN DE ACCIÓN 2021 - AEROCIVIL</oddHeader>
  </headerFooter>
  <colBreaks count="1" manualBreakCount="1">
    <brk id="29" max="899"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13373C3F117F4193DEA7F6B1A5491C" ma:contentTypeVersion="4" ma:contentTypeDescription="Crear nuevo documento." ma:contentTypeScope="" ma:versionID="1da49d80850443cf68db0b2314f25642">
  <xsd:schema xmlns:xsd="http://www.w3.org/2001/XMLSchema" xmlns:xs="http://www.w3.org/2001/XMLSchema" xmlns:p="http://schemas.microsoft.com/office/2006/metadata/properties" xmlns:ns2="a1b4feb0-f3d9-49cd-8f2c-466498463f02" targetNamespace="http://schemas.microsoft.com/office/2006/metadata/properties" ma:root="true" ma:fieldsID="bb3b44eafd39b01b7e952328a3893a2f" ns2:_="">
    <xsd:import namespace="a1b4feb0-f3d9-49cd-8f2c-466498463f02"/>
    <xsd:element name="properties">
      <xsd:complexType>
        <xsd:sequence>
          <xsd:element name="documentManagement">
            <xsd:complexType>
              <xsd:all>
                <xsd:element ref="ns2:Formato" minOccurs="0"/>
                <xsd:element ref="ns2:Filtro" minOccurs="0"/>
                <xsd:element ref="ns2:Vigencia" minOccurs="0"/>
                <xsd:element ref="ns2:Vigencia_x0020_plan_x0020_de_x0020_accion_x0020_inici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b4feb0-f3d9-49cd-8f2c-466498463f02"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9" nillable="true" ma:displayName="Filtro" ma:internalName="Filtro">
      <xsd:simpleType>
        <xsd:restriction base="dms:Text">
          <xsd:maxLength value="255"/>
        </xsd:restriction>
      </xsd:simpleType>
    </xsd:element>
    <xsd:element name="Vigencia" ma:index="10" nillable="true" ma:displayName="Vigencia" ma:internalName="Vigencia">
      <xsd:simpleType>
        <xsd:restriction base="dms:Text">
          <xsd:maxLength value="255"/>
        </xsd:restriction>
      </xsd:simpleType>
    </xsd:element>
    <xsd:element name="Vigencia_x0020_plan_x0020_de_x0020_accion_x0020_inicial" ma:index="11" nillable="true" ma:displayName="Vigencia plan de accion inicial" ma:default="2020" ma:format="Dropdown" ma:internalName="Vigencia_x0020_plan_x0020_de_x0020_accion_x0020_inicial">
      <xsd:simpleType>
        <xsd:restriction base="dms:Choice">
          <xsd:enumeration value="2020"/>
          <xsd:enumeration value="2019"/>
          <xsd:enumeration value="2018"/>
          <xsd:enumeration value="2017"/>
          <xsd:enumeration value="2016"/>
          <xsd:enumeration value="2015"/>
          <xsd:enumeration value="201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igencia xmlns="a1b4feb0-f3d9-49cd-8f2c-466498463f02">2021</Vigencia>
    <Vigencia_x0020_plan_x0020_de_x0020_accion_x0020_inicial xmlns="a1b4feb0-f3d9-49cd-8f2c-466498463f02">2020</Vigencia_x0020_plan_x0020_de_x0020_accion_x0020_inicial>
    <Filtro xmlns="a1b4feb0-f3d9-49cd-8f2c-466498463f02">Plan de Acción  </Filtro>
    <Formato xmlns="a1b4feb0-f3d9-49cd-8f2c-466498463f02">/Style%20Library/Images/xls.svg</Formato>
  </documentManagement>
</p:properties>
</file>

<file path=customXml/itemProps1.xml><?xml version="1.0" encoding="utf-8"?>
<ds:datastoreItem xmlns:ds="http://schemas.openxmlformats.org/officeDocument/2006/customXml" ds:itemID="{326950B5-6408-4225-B832-2D978DE5AC90}"/>
</file>

<file path=customXml/itemProps2.xml><?xml version="1.0" encoding="utf-8"?>
<ds:datastoreItem xmlns:ds="http://schemas.openxmlformats.org/officeDocument/2006/customXml" ds:itemID="{5B6D1F40-DB68-4E55-B960-8E42B5C5CEA4}">
  <ds:schemaRefs>
    <ds:schemaRef ds:uri="http://schemas.microsoft.com/sharepoint/v3/contenttype/forms"/>
  </ds:schemaRefs>
</ds:datastoreItem>
</file>

<file path=customXml/itemProps3.xml><?xml version="1.0" encoding="utf-8"?>
<ds:datastoreItem xmlns:ds="http://schemas.openxmlformats.org/officeDocument/2006/customXml" ds:itemID="{071C5A9F-63A0-4F4B-BDA7-1B334EA2F57A}">
  <ds:schemaRefs>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5a55db4b-9d21-4d2a-b569-3899dbfd9a30"/>
    <ds:schemaRef ds:uri="45f5ce19-307d-4bb8-8262-6afccab9644d"/>
    <ds:schemaRef ds:uri="http://purl.org/dc/elements/1.1/"/>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DE ACCIÓN 2021</vt:lpstr>
      <vt:lpstr>'PLAN DE ACCIÓN 2021'!Área_de_impresión</vt:lpstr>
      <vt:lpstr>'PLAN DE ACCIÓN 2021'!Títulos_a_imprimir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 PLAN DE ACCION 2021 V2  310121 - Ajustes Comité</dc:title>
  <dc:subject/>
  <dc:creator>Microsoft Office User</dc:creator>
  <cp:keywords/>
  <dc:description/>
  <cp:lastModifiedBy>Microsoft Office User</cp:lastModifiedBy>
  <cp:revision/>
  <dcterms:created xsi:type="dcterms:W3CDTF">2020-12-15T13:31:38Z</dcterms:created>
  <dcterms:modified xsi:type="dcterms:W3CDTF">2021-03-19T13:48:41Z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0x0101001113373C3F117F4193DEA7F6B1A5491C</vt:lpwstr>
  </property>
</Properties>
</file>